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BAO CAO KTXH\1. BC KTXH_Thang\1. BC KT-XH 2025\Thang 8\Xong\"/>
    </mc:Choice>
  </mc:AlternateContent>
  <bookViews>
    <workbookView xWindow="-120" yWindow="-120" windowWidth="24240" windowHeight="13140"/>
  </bookViews>
  <sheets>
    <sheet name="SXNN" sheetId="1" r:id="rId1"/>
    <sheet name="CN" sheetId="24" r:id="rId2"/>
    <sheet name="LN" sheetId="25" r:id="rId3"/>
    <sheet name="TS" sheetId="26" r:id="rId4"/>
    <sheet name="IIP" sheetId="5" r:id="rId5"/>
    <sheet name="SPCN" sheetId="6" r:id="rId6"/>
    <sheet name="VDT" sheetId="8" r:id="rId7"/>
    <sheet name="NH" sheetId="21" r:id="rId8"/>
    <sheet name="Thu" sheetId="22" r:id="rId9"/>
    <sheet name="Chi" sheetId="23" r:id="rId10"/>
    <sheet name="TM" sheetId="7" r:id="rId11"/>
    <sheet name="DT BL" sheetId="9" r:id="rId12"/>
    <sheet name="DT LTAUDL " sheetId="18" r:id="rId13"/>
    <sheet name="CPI" sheetId="11" r:id="rId14"/>
    <sheet name="DT VT" sheetId="19" r:id="rId15"/>
    <sheet name="SL VT" sheetId="20" r:id="rId16"/>
    <sheet name="TT-AT XH" sheetId="16" r:id="rId17"/>
  </sheets>
  <definedNames>
    <definedName name="_xlnm._FilterDatabase" localSheetId="13" hidden="1">CPI!$A$5:$L$5</definedName>
    <definedName name="_xlnm.Print_Area" localSheetId="9">Chi!#REF!</definedName>
    <definedName name="_xlnm.Print_Area" localSheetId="1">CN!$A$1:$F$11</definedName>
    <definedName name="_xlnm.Print_Area" localSheetId="13">CPI!$A$1:$G$25</definedName>
    <definedName name="_xlnm.Print_Area" localSheetId="11">'DT BL'!$A$1:$G$18</definedName>
    <definedName name="_xlnm.Print_Area" localSheetId="12">'DT LTAUDL '!$A$1:$G$13</definedName>
    <definedName name="_xlnm.Print_Area" localSheetId="14">'DT VT'!$A$1:$G$15</definedName>
    <definedName name="_xlnm.Print_Area" localSheetId="4">IIP!$A$1:$F$37</definedName>
    <definedName name="_xlnm.Print_Area" localSheetId="2">LN!$A$1:$G$12</definedName>
    <definedName name="_xlnm.Print_Area" localSheetId="7">NH!#REF!</definedName>
    <definedName name="_xlnm.Print_Area" localSheetId="15">'SL VT'!$A$1:$G$23</definedName>
    <definedName name="_xlnm.Print_Area" localSheetId="5">SPCN!$A$1:$H$25</definedName>
    <definedName name="_xlnm.Print_Area" localSheetId="0">SXNN!$A$1:$E$13</definedName>
    <definedName name="_xlnm.Print_Area" localSheetId="8">Thu!#REF!</definedName>
    <definedName name="_xlnm.Print_Area" localSheetId="10">TM!$A$1:$G$10</definedName>
    <definedName name="_xlnm.Print_Area" localSheetId="3">TS!$A$1:$F$9</definedName>
    <definedName name="_xlnm.Print_Area" localSheetId="16">'TT-AT XH'!$A$1:$H$23</definedName>
    <definedName name="_xlnm.Print_Area" localSheetId="6">VDT!$A$1:$G$18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6" l="1"/>
  <c r="F7" i="16"/>
  <c r="F10" i="16"/>
  <c r="F11" i="16"/>
  <c r="F14" i="16"/>
  <c r="F15" i="16"/>
  <c r="F19" i="16"/>
  <c r="E8" i="26" l="1"/>
  <c r="E7" i="26"/>
  <c r="I5" i="26"/>
  <c r="H5" i="26"/>
  <c r="D5" i="26"/>
  <c r="C5" i="26"/>
  <c r="F8" i="26"/>
  <c r="F7" i="26"/>
  <c r="F6" i="26"/>
  <c r="E6" i="26"/>
  <c r="F5" i="26"/>
  <c r="G7" i="25"/>
  <c r="G5" i="25"/>
  <c r="G6" i="25"/>
  <c r="G8" i="25"/>
  <c r="G9" i="25"/>
  <c r="G10" i="25"/>
  <c r="G11" i="25"/>
  <c r="F11" i="25"/>
  <c r="F5" i="25"/>
  <c r="F6" i="25"/>
  <c r="E5" i="26" l="1"/>
  <c r="G24" i="6"/>
  <c r="H24" i="6"/>
  <c r="G23" i="6"/>
  <c r="H23" i="6"/>
  <c r="E6" i="1" l="1"/>
  <c r="E7" i="1"/>
  <c r="E8" i="1"/>
  <c r="E9" i="1"/>
  <c r="E10" i="1"/>
  <c r="E11" i="1"/>
  <c r="E12" i="1"/>
  <c r="C13" i="7" l="1"/>
  <c r="D13" i="7"/>
  <c r="E13" i="7"/>
  <c r="H13" i="7"/>
  <c r="H12" i="7"/>
  <c r="H11" i="7"/>
  <c r="J13" i="7" l="1"/>
  <c r="I13" i="7"/>
  <c r="J13" i="8" l="1"/>
  <c r="I13" i="8"/>
  <c r="K13" i="8"/>
  <c r="K6" i="8"/>
  <c r="K5" i="8"/>
  <c r="F6" i="24" l="1"/>
  <c r="F7" i="24"/>
  <c r="F8" i="24"/>
  <c r="F9" i="24"/>
  <c r="F10" i="24"/>
  <c r="H21" i="16" l="1"/>
  <c r="H20" i="16"/>
  <c r="G6" i="16" l="1"/>
  <c r="H22" i="16"/>
  <c r="G22" i="16"/>
  <c r="H19" i="16"/>
  <c r="G19" i="16"/>
  <c r="H15" i="16"/>
  <c r="G15" i="16"/>
  <c r="H14" i="16"/>
  <c r="G14" i="16"/>
  <c r="H11" i="16"/>
  <c r="G11" i="16"/>
  <c r="H10" i="16"/>
  <c r="G10" i="16"/>
  <c r="H7" i="16"/>
  <c r="G7" i="16"/>
  <c r="H6" i="16"/>
  <c r="G13" i="6" l="1"/>
  <c r="H13" i="6"/>
  <c r="E14" i="19" l="1"/>
  <c r="K10" i="19"/>
  <c r="J10" i="19"/>
  <c r="I10" i="19"/>
  <c r="K7" i="19"/>
  <c r="J7" i="19"/>
  <c r="I7" i="19"/>
  <c r="K5" i="19"/>
  <c r="G14" i="19"/>
  <c r="F14" i="19"/>
  <c r="I5" i="19" l="1"/>
  <c r="J5" i="19"/>
  <c r="F7" i="8" l="1"/>
  <c r="F8" i="8"/>
  <c r="F9" i="8"/>
  <c r="F10" i="8"/>
  <c r="F11" i="8"/>
  <c r="F12" i="8"/>
  <c r="F14" i="8"/>
  <c r="F15" i="8"/>
  <c r="F16" i="8"/>
  <c r="F17" i="8"/>
  <c r="C13" i="8" l="1"/>
  <c r="D13" i="8"/>
  <c r="E13" i="8"/>
  <c r="G5" i="6"/>
  <c r="H5" i="6"/>
  <c r="G6" i="6"/>
  <c r="H6" i="6"/>
  <c r="G7" i="6"/>
  <c r="H7" i="6"/>
  <c r="G8" i="6"/>
  <c r="H8" i="6"/>
  <c r="G9" i="6"/>
  <c r="H9" i="6"/>
  <c r="G10" i="6"/>
  <c r="H10" i="6"/>
  <c r="G11" i="6"/>
  <c r="H11" i="6"/>
  <c r="G12" i="6"/>
  <c r="H12" i="6"/>
  <c r="G14" i="6"/>
  <c r="H14" i="6"/>
  <c r="G15" i="6"/>
  <c r="H15" i="6"/>
  <c r="G16" i="6"/>
  <c r="H16" i="6"/>
  <c r="G17" i="6"/>
  <c r="H17" i="6"/>
  <c r="G18" i="6"/>
  <c r="H18" i="6"/>
  <c r="G19" i="6"/>
  <c r="H19" i="6"/>
  <c r="G20" i="6"/>
  <c r="H20" i="6"/>
  <c r="G21" i="6"/>
  <c r="H21" i="6"/>
  <c r="G22" i="6"/>
  <c r="H22" i="6"/>
  <c r="F13" i="8" l="1"/>
  <c r="J6" i="8"/>
  <c r="J5" i="8" s="1"/>
  <c r="I6" i="8"/>
  <c r="I5" i="8" s="1"/>
  <c r="D6" i="8"/>
  <c r="D5" i="8" s="1"/>
  <c r="E6" i="8"/>
  <c r="C6" i="8"/>
  <c r="C5" i="8" s="1"/>
  <c r="F6" i="8" l="1"/>
  <c r="E5" i="8"/>
  <c r="F5" i="8" s="1"/>
  <c r="C7" i="19"/>
  <c r="D7" i="19"/>
  <c r="C10" i="19"/>
  <c r="D10" i="19"/>
  <c r="D5" i="19" l="1"/>
  <c r="C5" i="19"/>
  <c r="G9" i="20"/>
  <c r="F8" i="18" l="1"/>
  <c r="G5" i="8" l="1"/>
  <c r="G6" i="8"/>
  <c r="G7" i="8"/>
  <c r="G8" i="8"/>
  <c r="G9" i="8"/>
  <c r="G10" i="8"/>
  <c r="G11" i="8"/>
  <c r="G12" i="8"/>
  <c r="G13" i="8"/>
  <c r="G14" i="8"/>
  <c r="G15" i="8"/>
  <c r="G16" i="8"/>
  <c r="G17" i="8"/>
  <c r="F8" i="20" l="1"/>
  <c r="E8" i="20"/>
  <c r="I10" i="20"/>
  <c r="J10" i="20"/>
  <c r="K10" i="20"/>
  <c r="E9" i="20"/>
  <c r="E12" i="20"/>
  <c r="E13" i="20"/>
  <c r="E5" i="19"/>
  <c r="K6" i="20" l="1"/>
  <c r="J19" i="20"/>
  <c r="J15" i="20"/>
  <c r="J6" i="20"/>
  <c r="K19" i="20" l="1"/>
  <c r="I19" i="20" l="1"/>
  <c r="I15" i="20"/>
  <c r="I6" i="20"/>
  <c r="J5" i="9"/>
  <c r="J11" i="7" s="1"/>
  <c r="I5" i="9"/>
  <c r="I11" i="7" s="1"/>
  <c r="J5" i="7"/>
  <c r="J5" i="18"/>
  <c r="J12" i="7" s="1"/>
  <c r="F12" i="20" l="1"/>
  <c r="F13" i="20"/>
  <c r="E17" i="20"/>
  <c r="F17" i="20"/>
  <c r="E18" i="20"/>
  <c r="F18" i="20"/>
  <c r="E21" i="20"/>
  <c r="F21" i="20"/>
  <c r="E22" i="20"/>
  <c r="F22" i="20"/>
  <c r="C6" i="20"/>
  <c r="F6" i="20" l="1"/>
  <c r="E6" i="20"/>
  <c r="E13" i="19" l="1"/>
  <c r="E12" i="19"/>
  <c r="E11" i="19"/>
  <c r="E9" i="19"/>
  <c r="E8" i="19"/>
  <c r="G9" i="7" l="1"/>
  <c r="F9" i="7"/>
  <c r="G12" i="20" l="1"/>
  <c r="F8" i="19" l="1"/>
  <c r="F7" i="19"/>
  <c r="F13" i="19"/>
  <c r="F12" i="19"/>
  <c r="F11" i="19"/>
  <c r="G13" i="19"/>
  <c r="G12" i="19"/>
  <c r="G11" i="19"/>
  <c r="F5" i="19" l="1"/>
  <c r="F6" i="9" l="1"/>
  <c r="C19" i="20" l="1"/>
  <c r="D19" i="20"/>
  <c r="C15" i="20"/>
  <c r="C10" i="20"/>
  <c r="I5" i="18"/>
  <c r="I12" i="7" s="1"/>
  <c r="I5" i="7" l="1"/>
  <c r="D5" i="18"/>
  <c r="D12" i="7" s="1"/>
  <c r="E5" i="18"/>
  <c r="E12" i="7" s="1"/>
  <c r="C5" i="18"/>
  <c r="C12" i="7" s="1"/>
  <c r="F6" i="18"/>
  <c r="F7" i="18"/>
  <c r="F8" i="7" l="1"/>
  <c r="F9" i="19" l="1"/>
  <c r="G8" i="7" l="1"/>
  <c r="F17" i="9" l="1"/>
  <c r="F16" i="9"/>
  <c r="F15" i="9"/>
  <c r="F14" i="9"/>
  <c r="F13" i="9"/>
  <c r="F12" i="9"/>
  <c r="F11" i="9"/>
  <c r="F10" i="9"/>
  <c r="F9" i="9"/>
  <c r="F8" i="9"/>
  <c r="D15" i="20" l="1"/>
  <c r="F19" i="20"/>
  <c r="F15" i="20"/>
  <c r="C5" i="9"/>
  <c r="C11" i="7" s="1"/>
  <c r="C5" i="7" l="1"/>
  <c r="G8" i="20"/>
  <c r="D6" i="20"/>
  <c r="G6" i="20" s="1"/>
  <c r="F9" i="20"/>
  <c r="G22" i="20"/>
  <c r="G21" i="20"/>
  <c r="G18" i="20"/>
  <c r="G13" i="20"/>
  <c r="G9" i="19" l="1"/>
  <c r="G8" i="19"/>
  <c r="G9" i="18" l="1"/>
  <c r="G8" i="18"/>
  <c r="G7" i="18"/>
  <c r="G6" i="18"/>
  <c r="F9" i="18"/>
  <c r="F13" i="7" s="1"/>
  <c r="G13" i="7" l="1"/>
  <c r="G16" i="9"/>
  <c r="G15" i="9"/>
  <c r="G14" i="9"/>
  <c r="G13" i="9"/>
  <c r="G12" i="9"/>
  <c r="G11" i="9"/>
  <c r="G10" i="9"/>
  <c r="G8" i="9"/>
  <c r="G7" i="9"/>
  <c r="G6" i="9"/>
  <c r="F7" i="9"/>
  <c r="D5" i="9"/>
  <c r="D11" i="7" s="1"/>
  <c r="D5" i="7" l="1"/>
  <c r="F5" i="7" s="1"/>
  <c r="F5" i="9"/>
  <c r="F11" i="7" s="1"/>
  <c r="F7" i="7" l="1"/>
  <c r="G7" i="19" l="1"/>
  <c r="E10" i="19" l="1"/>
  <c r="E7" i="19"/>
  <c r="F5" i="18" l="1"/>
  <c r="F12" i="7" s="1"/>
  <c r="G5" i="18"/>
  <c r="G12" i="7" s="1"/>
  <c r="D10" i="20" l="1"/>
  <c r="G10" i="19"/>
  <c r="F10" i="19"/>
  <c r="G10" i="20" l="1"/>
  <c r="G5" i="19"/>
  <c r="E10" i="20"/>
  <c r="F10" i="20"/>
  <c r="E15" i="20"/>
  <c r="E19" i="20"/>
  <c r="G19" i="20"/>
  <c r="G17" i="9" l="1"/>
  <c r="G9" i="9"/>
  <c r="E5" i="9" l="1"/>
  <c r="E11" i="7" s="1"/>
  <c r="G7" i="7" l="1"/>
  <c r="E5" i="7"/>
  <c r="G5" i="7" s="1"/>
  <c r="G5" i="9"/>
  <c r="G11" i="7" s="1"/>
  <c r="G17" i="20"/>
  <c r="K15" i="20" l="1"/>
  <c r="G15" i="20" s="1"/>
</calcChain>
</file>

<file path=xl/sharedStrings.xml><?xml version="1.0" encoding="utf-8"?>
<sst xmlns="http://schemas.openxmlformats.org/spreadsheetml/2006/main" count="411" uniqueCount="303">
  <si>
    <t>Kỳ báo cáo so với cùng kỳ năm trước (%)</t>
  </si>
  <si>
    <t>Đơn vị tính: %</t>
  </si>
  <si>
    <t>TOÀN NGÀNH</t>
  </si>
  <si>
    <t>B. Khai khoáng</t>
  </si>
  <si>
    <t>07. Khai thác quặng kim loại</t>
  </si>
  <si>
    <t>C. Công nghiệp chế biến, chế tạo</t>
  </si>
  <si>
    <t>10. Sản xuất chế biến thực phẩm</t>
  </si>
  <si>
    <t>11. Sản xuất đồ uống</t>
  </si>
  <si>
    <t>13. Dệt</t>
  </si>
  <si>
    <t>14. Sản xuất trang phục</t>
  </si>
  <si>
    <t>15. Sản xuất da và các sản phẩm có liên quan</t>
  </si>
  <si>
    <t>17. Sản xuất giấy và sản phẩm từ giấy</t>
  </si>
  <si>
    <t>18. In, sao chép bản ghi các loại</t>
  </si>
  <si>
    <t>20. Sản xuất hoá chất và sản phẩm hoá chất</t>
  </si>
  <si>
    <t>22. Sản xuất sản phẩm từ cao su và plastic</t>
  </si>
  <si>
    <t>23. Sản xuất sản phẩm từ khoáng phi kim loại khác</t>
  </si>
  <si>
    <t>25. Sản xuất sản phẩm từ kim loại đúc sẵn (trừ MMTB)</t>
  </si>
  <si>
    <t>26. Sản xuất sản phẩm điện tử, máy vi tính,…</t>
  </si>
  <si>
    <t>27. Sản xuất thiết bị điện</t>
  </si>
  <si>
    <t>29. Sản xuất xe có động cơ</t>
  </si>
  <si>
    <t>31. Sản xuất giường, tủ, bàn, ghế</t>
  </si>
  <si>
    <t>33. Sửa chữa, bảo dưỡng và lắp đặt máy móc và thiết bị</t>
  </si>
  <si>
    <t>D. SX và PP điện, khí đốt, nước nóng … và điều hòa KK</t>
  </si>
  <si>
    <t>35. SX và PP điện, khí đốt, nước nóng ... và điều hoà KK</t>
  </si>
  <si>
    <t>E. CC nước, HĐ quản lý và xử lý rác thải, nước thải</t>
  </si>
  <si>
    <t>36. Khai thác, xử lý và cung cấp nước</t>
  </si>
  <si>
    <t>Thực hiện 
kỳ báo cáo</t>
  </si>
  <si>
    <t xml:space="preserve">Thực hiện 
cùng kỳ năm trước </t>
  </si>
  <si>
    <t>Đơn vị tính</t>
  </si>
  <si>
    <t>Bia hơi, bia đóng lon</t>
  </si>
  <si>
    <t>Phân NPK</t>
  </si>
  <si>
    <t>Gạch lát</t>
  </si>
  <si>
    <t>TỔNG SỐ</t>
  </si>
  <si>
    <t>Phân theo ngành kinh doanh</t>
  </si>
  <si>
    <t>Bán lẻ</t>
  </si>
  <si>
    <t>Dịch vụ lưu trú, ăn uống</t>
  </si>
  <si>
    <t>Lương thực, thực phẩm</t>
  </si>
  <si>
    <t>Hàng may mặc</t>
  </si>
  <si>
    <t>Vật phẩm văn hóa, giáo dục</t>
  </si>
  <si>
    <t>Gỗ và vật liệu xây dựng</t>
  </si>
  <si>
    <t>Xăng, dầu các loại</t>
  </si>
  <si>
    <t>Nhiên liệu khác (trừ xăng, dầu)</t>
  </si>
  <si>
    <t>Hàng hóa khác</t>
  </si>
  <si>
    <t>Đá quý, kim loại quý,…</t>
  </si>
  <si>
    <t>Cùng kỳ năm trước</t>
  </si>
  <si>
    <t>Tháng 12 năm trước</t>
  </si>
  <si>
    <t>Tháng  trước</t>
  </si>
  <si>
    <t>Hàng ăn và dịch vụ ăn uống</t>
  </si>
  <si>
    <t xml:space="preserve">                   Thực phẩm</t>
  </si>
  <si>
    <t xml:space="preserve">                   Ăn uống ngoài gia đình</t>
  </si>
  <si>
    <t>Đồ uống và thuốc lá</t>
  </si>
  <si>
    <t>May mặc, mũ nón, giầy dép</t>
  </si>
  <si>
    <t>Thiết bị và đồ dùng gia đình</t>
  </si>
  <si>
    <t>Thuốc và dịch vụ y tế</t>
  </si>
  <si>
    <t>Giao thông</t>
  </si>
  <si>
    <t>Bưu chính viễn thông</t>
  </si>
  <si>
    <t>Giáo dục</t>
  </si>
  <si>
    <t>Văn hoá, giải trí và du lịch</t>
  </si>
  <si>
    <t>Hàng hoá và dịch vụ khác</t>
  </si>
  <si>
    <t>CHỈ SỐ GIÁ VÀNG</t>
  </si>
  <si>
    <t>CHỈ SỐ GIÁ ĐÔ LA MỸ</t>
  </si>
  <si>
    <t>Vận tải hành khách</t>
  </si>
  <si>
    <t>Vận tải hàng hóa</t>
  </si>
  <si>
    <t>Dịch vụ hỗ trợ vận tải</t>
  </si>
  <si>
    <t>Đường bộ</t>
  </si>
  <si>
    <t>Đường thủy</t>
  </si>
  <si>
    <t>Số vụ tai nạn, va chạm giao thông (Vụ)</t>
  </si>
  <si>
    <t>Đường sắt</t>
  </si>
  <si>
    <t>Số người chết (Người)</t>
  </si>
  <si>
    <t>Số người bị thương (Người)</t>
  </si>
  <si>
    <t>Số vụ cháy, nổ (Vụ)</t>
  </si>
  <si>
    <t>Vốn cân đối ngân sách tỉnh</t>
  </si>
  <si>
    <t>Vốn nước ngoài (ODA)</t>
  </si>
  <si>
    <t>Vốn khác</t>
  </si>
  <si>
    <t>Vốn cân đối ngân sách xã</t>
  </si>
  <si>
    <t>Vốn NS Nhà nước cấp tỉnh</t>
  </si>
  <si>
    <t>Vốn NS Nhà nước cấp xã</t>
  </si>
  <si>
    <t>38. HĐ thu gom, xử lý và tiêu huỷ rác thải; tái chế phế liệu</t>
  </si>
  <si>
    <t>08. Khai khoáng khác</t>
  </si>
  <si>
    <t>Ống camera truyền hình; bộ chuyển đổi hình ảnh và bộ tăng cường hình ảnh; ống đèn âm cực quang điện khác</t>
  </si>
  <si>
    <t xml:space="preserve">  Dịch vụ ăn uống</t>
  </si>
  <si>
    <t xml:space="preserve">  Dịch vụ lưu trú </t>
  </si>
  <si>
    <t>Dịch vụ khác</t>
  </si>
  <si>
    <t xml:space="preserve"> Trong đó: Thu từ quỹ sử dụng đất</t>
  </si>
  <si>
    <t>Xổ số kiến thiết</t>
  </si>
  <si>
    <t>Đơn vị tính: Ha</t>
  </si>
  <si>
    <t>Đơn vị tính: Triệu đồng</t>
  </si>
  <si>
    <t>CHỈ SỐ GIÁ TIÊU DÙNG CHUNG</t>
  </si>
  <si>
    <t xml:space="preserve">  Trong đó: Dịch vụ y tế</t>
  </si>
  <si>
    <t xml:space="preserve">  Trong đó: Dịch vụ giáo dục</t>
  </si>
  <si>
    <t>Nhà ở, điện, nước, chất đốt và VLXD</t>
  </si>
  <si>
    <t xml:space="preserve">                   Lương thực</t>
  </si>
  <si>
    <t>Ngô</t>
  </si>
  <si>
    <t>Đậu tương</t>
  </si>
  <si>
    <t>Kỳ  gốc
2019</t>
  </si>
  <si>
    <t>Tấn</t>
  </si>
  <si>
    <t>Khoai lang</t>
  </si>
  <si>
    <t>Vận chuyển hành khách</t>
  </si>
  <si>
    <t>(Nghìn lượt hành khách)</t>
  </si>
  <si>
    <t>Luân chuyển hành khách</t>
  </si>
  <si>
    <t>(Nghìn lượt HK.Km)</t>
  </si>
  <si>
    <t>II. HÀNG HÓA</t>
  </si>
  <si>
    <t>Vận chuyển hàng hóa</t>
  </si>
  <si>
    <t>(Nghìn tấn)</t>
  </si>
  <si>
    <t>Luân chuyển hàng hóa</t>
  </si>
  <si>
    <t>(Nghìn tấn.km)</t>
  </si>
  <si>
    <t>I. HÀNH KHÁCH</t>
  </si>
  <si>
    <t>16. CB gỗ và SX SP từ gỗ, tre, nứa (trừ giường, tủ, bàn, ghế);…</t>
  </si>
  <si>
    <t>21. Sản xuất thuốc, hoá dược và dược liệu</t>
  </si>
  <si>
    <t>32. Công nghiệp chế biến, chế tạo khác</t>
  </si>
  <si>
    <t>Dịch vụ lữ hành và dịch vụ khác</t>
  </si>
  <si>
    <t>Phương tiện đi lại trừ ô tô con (Kể cả phụ tùng)</t>
  </si>
  <si>
    <t>Dịch vụ lữ hành</t>
  </si>
  <si>
    <t>KH 2025</t>
  </si>
  <si>
    <t>7 tháng năm 2025 so với cùng kỳ năm trước</t>
  </si>
  <si>
    <t>Vốn TW hỗ trợ ĐT theo mục tiêu</t>
  </si>
  <si>
    <t>Vốn huyện hỗ trợ ĐT theo mục tiêu</t>
  </si>
  <si>
    <t>24. Sản xuất kim loại</t>
  </si>
  <si>
    <t>28. Sản xuất máy móc, thiết bị chưa được phân vào đâu</t>
  </si>
  <si>
    <t>30. Sản xuất phương tiện vận tải khác</t>
  </si>
  <si>
    <t xml:space="preserve">Chè </t>
  </si>
  <si>
    <t>1000 lít</t>
  </si>
  <si>
    <t>Thức ăn cho gia súc</t>
  </si>
  <si>
    <t>Quần áo các loại</t>
  </si>
  <si>
    <t>Giày thể thao</t>
  </si>
  <si>
    <t>1000 đôi</t>
  </si>
  <si>
    <t>1000 SP</t>
  </si>
  <si>
    <t>Dịch vụ sản xuất linh kiện điện tử</t>
  </si>
  <si>
    <t>Tỷ đồng</t>
  </si>
  <si>
    <t>Máy điều hòa không khí</t>
  </si>
  <si>
    <t>Cái</t>
  </si>
  <si>
    <t>Chiếc</t>
  </si>
  <si>
    <t>Xe máy các loại</t>
  </si>
  <si>
    <t>Điện sản xuất</t>
  </si>
  <si>
    <t>Triệu KWh</t>
  </si>
  <si>
    <t>Điện thương phẩm</t>
  </si>
  <si>
    <t>Nước uống được</t>
  </si>
  <si>
    <t>Ô tô các loại</t>
  </si>
  <si>
    <t>Doanh thu dịch vụ sửa chữa ô tô, mô tô, xe máy và xe có động cơ khác</t>
  </si>
  <si>
    <t>Đồ dùng, dụng cụ, trang thiết bị gia đình</t>
  </si>
  <si>
    <t>Chia ra:</t>
  </si>
  <si>
    <t>Bưu chính, chuyển phát</t>
  </si>
  <si>
    <t>Xi măng</t>
  </si>
  <si>
    <r>
      <t>Đơn vị tính: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%     </t>
    </r>
  </si>
  <si>
    <t>Thực hiện tại thời điểm 31/12/2024</t>
  </si>
  <si>
    <t>Trong đó: Huy động &gt; 12 tháng</t>
  </si>
  <si>
    <t>Tiền gửi</t>
  </si>
  <si>
    <t>Theo loại tiền tệ</t>
  </si>
  <si>
    <t>VNĐ</t>
  </si>
  <si>
    <t>Ngoại tệ</t>
  </si>
  <si>
    <t>Theo cơ cấu tiền gửi</t>
  </si>
  <si>
    <t>Tiền gửi tiết kiệm và tiền gửi có kỳ hạn</t>
  </si>
  <si>
    <t>Tiền gửi thanh toán</t>
  </si>
  <si>
    <t>Phát hành giấy tờ có giá</t>
  </si>
  <si>
    <t>Phân theo kỳ hạn</t>
  </si>
  <si>
    <t>Dư nợ ngắn hạn</t>
  </si>
  <si>
    <t>Dư nợ trung dài hạn</t>
  </si>
  <si>
    <t>Dư nợ bằng VND</t>
  </si>
  <si>
    <t>Dư nợ bằng ngoại tệ</t>
  </si>
  <si>
    <t>Phân theo ngành kinh tế</t>
  </si>
  <si>
    <t>Nông nghiệp, lâm nghiệp và thủy sản</t>
  </si>
  <si>
    <t>Công nghiệp và xây dựng</t>
  </si>
  <si>
    <t>Thương mại và dịch vụ</t>
  </si>
  <si>
    <t>Tỷ lệ nợ xấu/Tổng dư nợ</t>
  </si>
  <si>
    <t>Đơn vị tính: Tỷ đồng</t>
  </si>
  <si>
    <t>SỐ DƯ HUY ĐỘNG VỐN</t>
  </si>
  <si>
    <t>DƯ NỢ CỦA CÁC TỔ CHỨC TÍN DỤNG</t>
  </si>
  <si>
    <t>NỢ XẤU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</si>
  <si>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</si>
  <si>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</si>
  <si>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</si>
  <si>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</si>
  <si>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</si>
  <si>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</si>
  <si>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</si>
  <si>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 xml:space="preserve">           Trong đó: Lệ phí trước bạ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</si>
  <si>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</si>
  <si>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</si>
  <si>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</si>
  <si>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</si>
  <si>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</si>
  <si>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</si>
  <si>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</si>
  <si>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 xml:space="preserve">IV. Thu viện trợ </t>
  </si>
  <si>
    <t>V. Các khoản huy động, đóng góp</t>
  </si>
  <si>
    <t>TỔNG THU NSNN TRÊN ĐỊA BÀN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</si>
  <si>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</si>
  <si>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</si>
  <si>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</si>
  <si>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</si>
  <si>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</si>
  <si>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</si>
  <si>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
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</si>
  <si>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</si>
  <si>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</si>
  <si>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</si>
  <si>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</si>
  <si>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</si>
  <si>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</si>
  <si>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</si>
  <si>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</si>
  <si>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</si>
  <si>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</si>
  <si>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</si>
  <si>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</si>
  <si>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</si>
  <si>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</si>
  <si>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</si>
  <si>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Đậu các loại</t>
  </si>
  <si>
    <t>Rau xanh các loại</t>
  </si>
  <si>
    <t>Lạc</t>
  </si>
  <si>
    <t>Lúa</t>
  </si>
  <si>
    <t xml:space="preserve">Diện tích gieo trồng cây hàng năm vụ Mùa năm 2025 </t>
  </si>
  <si>
    <t>Tổng giá trị tài sản thiệt hại ước tính
 (Triệu đồng)</t>
  </si>
  <si>
    <r>
      <t>Tai nạn giao thông</t>
    </r>
    <r>
      <rPr>
        <sz val="10"/>
        <rFont val="Arial"/>
        <family val="2"/>
      </rPr>
      <t xml:space="preserve"> (Kỳ báo cáo tính từ ngày 15 tháng trước tháng báo cáo đến ngày 14 tháng báo cáo)</t>
    </r>
  </si>
  <si>
    <r>
      <t xml:space="preserve">Cháy, nổ </t>
    </r>
    <r>
      <rPr>
        <sz val="10"/>
        <rFont val="Arial"/>
        <family val="2"/>
      </rPr>
      <t>(Kỳ báo cáo tính từ ngày 26 tháng trước tháng báo cáo đến ngày 25 tháng báo cáo)</t>
    </r>
  </si>
  <si>
    <t>Cơ cấu 
(%)</t>
  </si>
  <si>
    <t xml:space="preserve">III. Thu cân đối hoạt động xuất nhập khẩu </t>
  </si>
  <si>
    <t xml:space="preserve">Tổng số thu từ hoạt động xuất nhập khẩu </t>
  </si>
  <si>
    <t>Hoàn thuế GTGT hàng nhập khẩu</t>
  </si>
  <si>
    <t>Sơ bộ kỳ 
tháng 8/2025</t>
  </si>
  <si>
    <t>Cộng dồn từ 
kỳ tháng 01 đến hết kỳ tháng 8/2025</t>
  </si>
  <si>
    <t>Kỳ tháng 8/2025 so với kỳ trước
(%)</t>
  </si>
  <si>
    <t>Kỳ tháng 8/2025 so với cùng kỳ năm trước
(%)</t>
  </si>
  <si>
    <t>Cộng dồn từ kỳ tháng 01 hết kỳ tháng 8 năm 2025 so với cùng kỳ
năm trước (%)</t>
  </si>
  <si>
    <t>Cộng dồn từ kỳ tháng 01 hết kỳ tháng 8 năm 2024</t>
  </si>
  <si>
    <t>Ước tính tháng 8 năm 2025</t>
  </si>
  <si>
    <t>Cộng dồn từ đầu năm đến hết tháng 8 năm 2025</t>
  </si>
  <si>
    <t>tháng 8/2025 so với cùng kỳ năm trước
(%)</t>
  </si>
  <si>
    <t>Cộng dồn từ đầu năm đến hết tháng 8 năm 2025 so với cùng kỳ năm trước
(%)</t>
  </si>
  <si>
    <t>tháng 8 năm 2024</t>
  </si>
  <si>
    <t>Cộng dồn từ đầu năm đến cuối tháng 8/2024</t>
  </si>
  <si>
    <t>Chỉ số giá tháng 8/2025 so với</t>
  </si>
  <si>
    <t>Cộng dồn từ đầu năm đến hết tháng 8 năm 2025 so với kế hoạch năm (%)</t>
  </si>
  <si>
    <t>Ước tính tháng 8/2025 so với cùng kỳ năm trước</t>
  </si>
  <si>
    <t>8 tháng năm 2025 so với cùng kỳ năm trước</t>
  </si>
  <si>
    <t>Chỉ số giá bình quân 8 tháng năm 2025 so với cùng kỳ năm trước</t>
  </si>
  <si>
    <t>Thực hiện tháng 7 năm 2025</t>
  </si>
  <si>
    <t>tháng 7/2025</t>
  </si>
  <si>
    <t>Ước tính tại thời điểm 31/8/2025</t>
  </si>
  <si>
    <t>Ước tính tại thời điểm 31/8/2025 so với cuối năm 2024 
(%)</t>
  </si>
  <si>
    <t>Thực hiện tại thời điểm 31/7/2025</t>
  </si>
  <si>
    <t xml:space="preserve">Ước tính lũy kế từ đầu năm đến ngày 20/8/2025 </t>
  </si>
  <si>
    <t>Lũy kế từ đầu năm đến ngày 20/8/2025 so với cùng kỳ năm trước 
(%)</t>
  </si>
  <si>
    <t>Tháng 8/2025 so tháng trước
(%)</t>
  </si>
  <si>
    <t>Tháng 8/2025 so với cùng kỳ năm trước
(%)</t>
  </si>
  <si>
    <t>Con</t>
  </si>
  <si>
    <t>1000 con</t>
  </si>
  <si>
    <t>Ha</t>
  </si>
  <si>
    <t>3. Sản xuất lâm nghiệp</t>
  </si>
  <si>
    <t>Diện tích rừng trồng mới tập trung</t>
  </si>
  <si>
    <t>Sản lượng gỗ khai thác</t>
  </si>
  <si>
    <t>Đơn vị tính: Tấn</t>
  </si>
  <si>
    <t>Trong đó: Gà</t>
  </si>
  <si>
    <t>Trâu</t>
  </si>
  <si>
    <t>Bò</t>
  </si>
  <si>
    <t>Lợn</t>
  </si>
  <si>
    <t>Gia cầm</t>
  </si>
  <si>
    <t xml:space="preserve"> Sản lượng thủy sản nuôi trồng</t>
  </si>
  <si>
    <t>Cá</t>
  </si>
  <si>
    <t xml:space="preserve">Tôm </t>
  </si>
  <si>
    <t>Thủy sản khác</t>
  </si>
  <si>
    <t>2. Hoạt động chăn nuôi</t>
  </si>
  <si>
    <t>5. Chỉ số sản xuất công nghiệp</t>
  </si>
  <si>
    <t>6. Sản lượng một số sản phẩm công nghiệp chủ yếu</t>
  </si>
  <si>
    <t>7. Vốn đầu tư thực hiện từ nguồn ngân sách Nhà nước do địa phương quản lý</t>
  </si>
  <si>
    <t xml:space="preserve">11. Tổng mức bán lẻ hàng hóa và doanh thu dịch vụ tiêu dùng </t>
  </si>
  <si>
    <t xml:space="preserve">12. Doanh thu bán lẻ hàng hoá </t>
  </si>
  <si>
    <t>13. Doanh thu dịch vụ lưu trú, ăn uống, dịch vụ lữ hành và dịch vụ khác</t>
  </si>
  <si>
    <t xml:space="preserve">14. Chỉ số giá tiêu dùng, chỉ số giá vàng và chỉ số giá Đô la Mỹ </t>
  </si>
  <si>
    <t>15. Doanh thu vận tải, kho bãi và dịch vụ hỗ trợ vận tải</t>
  </si>
  <si>
    <t>16. Vận tải hành khách và hàng hóa của địa phương</t>
  </si>
  <si>
    <t>17. Trật tự, an toàn xã hội</t>
  </si>
  <si>
    <t>Ước tính tháng 8/2025 so với tháng 7/2025</t>
  </si>
  <si>
    <t>Trong đó: Thu NSNN (Đã loại trừ hoàn thuế)</t>
  </si>
  <si>
    <t>Tổng đàn gia súc, gia cầm</t>
  </si>
  <si>
    <t>4. Sản lượng thủy sản nuôi trồng</t>
  </si>
  <si>
    <t>1000 cái</t>
  </si>
  <si>
    <t>Giấy và bìa khác</t>
  </si>
  <si>
    <t>Sắt, thép</t>
  </si>
  <si>
    <t>Máy tính xách tay, kể cả notebook và subnotebook</t>
  </si>
  <si>
    <t>Xe có động cơ chở dưới 10 người</t>
  </si>
  <si>
    <r>
      <t>1000 m</t>
    </r>
    <r>
      <rPr>
        <vertAlign val="superscript"/>
        <sz val="10"/>
        <rFont val="Arial"/>
        <family val="2"/>
      </rPr>
      <t>2</t>
    </r>
  </si>
  <si>
    <r>
      <t>1000 m</t>
    </r>
    <r>
      <rPr>
        <vertAlign val="superscript"/>
        <sz val="10"/>
        <rFont val="Arial"/>
        <family val="2"/>
      </rPr>
      <t>3</t>
    </r>
  </si>
  <si>
    <r>
      <t>Phân Supe Photphat (P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>)</t>
    </r>
  </si>
  <si>
    <t>8. Hoạt động ngân hàng</t>
  </si>
  <si>
    <t>9. Thu ngân sách Nhà nước trên địa bàn</t>
  </si>
  <si>
    <t>10. Chi ngân sách Nhà nước trên địa bàn</t>
  </si>
  <si>
    <t>Số vụ cháy rừng</t>
  </si>
  <si>
    <t>Diện tích rừng bị cháy</t>
  </si>
  <si>
    <t xml:space="preserve">Số vụ phá rừng </t>
  </si>
  <si>
    <t xml:space="preserve">Diện tích rừng bị phá </t>
  </si>
  <si>
    <t>Số cây lâm nghiệp trồng phân tán</t>
  </si>
  <si>
    <t>Vụ</t>
  </si>
  <si>
    <t>1000 cây</t>
  </si>
  <si>
    <t>Thời điểm 31/8/2024</t>
  </si>
  <si>
    <t>Ước tính thời điểm 31/8/2025</t>
  </si>
  <si>
    <r>
      <t>M</t>
    </r>
    <r>
      <rPr>
        <vertAlign val="superscript"/>
        <sz val="10"/>
        <rFont val="Arial"/>
        <family val="2"/>
      </rPr>
      <t>3</t>
    </r>
  </si>
  <si>
    <t>Tháng 7/2025</t>
  </si>
  <si>
    <t>Tháng 8/2024</t>
  </si>
  <si>
    <t xml:space="preserve"> </t>
  </si>
  <si>
    <t>…</t>
  </si>
  <si>
    <t>1. Hoạt động trồng trọt tính đến ngày 20 tháng 8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</si>
</sst>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_(* #,##0.0_);_(* \(#,##0.0\);_(* &quot;-&quot;_);_(@_)"/>
    <numFmt numFmtId="168" formatCode="_(* #,##0.00_);_(* \(#,##0.00\);_(* &quot;-&quot;_);_(@_)"/>
    <numFmt numFmtId="169" formatCode="_(* #,##0.000_);_(* \(#,##0.000\);_(* &quot;-&quot;_);_(@_)"/>
    <numFmt numFmtId="170" formatCode="_(* #,##0.0_);_(* \(#,##0.0\);_(* &quot;-&quot;?_);_(@_)"/>
    <numFmt numFmtId="171" formatCode="#,##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3"/>
      <name val=".VnTime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.VnTime"/>
      <family val="2"/>
    </font>
    <font>
      <sz val="11"/>
      <name val=".VnTime"/>
      <family val="2"/>
    </font>
    <font>
      <b/>
      <sz val="14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name val="Times New Roman"/>
      <family val="1"/>
    </font>
    <font>
      <sz val="8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  <charset val="163"/>
    </font>
    <font>
      <sz val="12"/>
      <color theme="1"/>
      <name val="Times New Roman"/>
      <family val="2"/>
    </font>
    <font>
      <vertAlign val="subscript"/>
      <sz val="10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i/>
      <sz val="10"/>
      <color theme="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9" fillId="0" borderId="0"/>
    <xf numFmtId="0" fontId="10" fillId="0" borderId="0"/>
    <xf numFmtId="0" fontId="11" fillId="0" borderId="0"/>
    <xf numFmtId="0" fontId="2" fillId="0" borderId="0"/>
    <xf numFmtId="0" fontId="6" fillId="0" borderId="0"/>
    <xf numFmtId="0" fontId="12" fillId="0" borderId="0"/>
    <xf numFmtId="0" fontId="2" fillId="0" borderId="0"/>
    <xf numFmtId="0" fontId="2" fillId="0" borderId="0"/>
    <xf numFmtId="0" fontId="11" fillId="0" borderId="0"/>
    <xf numFmtId="0" fontId="13" fillId="2" borderId="0" applyNumberFormat="0"/>
    <xf numFmtId="0" fontId="21" fillId="0" borderId="0"/>
    <xf numFmtId="0" fontId="22" fillId="0" borderId="0"/>
  </cellStyleXfs>
  <cellXfs count="295">
    <xf numFmtId="0" fontId="0" fillId="0" borderId="0" xfId="0"/>
    <xf numFmtId="0" fontId="3" fillId="0" borderId="0" xfId="2" applyFont="1"/>
    <xf numFmtId="0" fontId="4" fillId="0" borderId="0" xfId="0" applyFont="1"/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vertical="center"/>
    </xf>
    <xf numFmtId="0" fontId="6" fillId="0" borderId="2" xfId="2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6" fillId="0" borderId="0" xfId="3" applyFont="1" applyAlignment="1">
      <alignment horizontal="left"/>
    </xf>
    <xf numFmtId="0" fontId="6" fillId="0" borderId="0" xfId="4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41" fontId="6" fillId="0" borderId="0" xfId="0" applyNumberFormat="1" applyFont="1" applyAlignment="1">
      <alignment horizontal="right" wrapText="1"/>
    </xf>
    <xf numFmtId="0" fontId="3" fillId="0" borderId="0" xfId="0" applyFont="1"/>
    <xf numFmtId="41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/>
    </xf>
    <xf numFmtId="166" fontId="6" fillId="0" borderId="0" xfId="0" applyNumberFormat="1" applyFont="1" applyAlignment="1">
      <alignment horizontal="right" indent="2"/>
    </xf>
    <xf numFmtId="0" fontId="6" fillId="0" borderId="0" xfId="2" applyFont="1"/>
    <xf numFmtId="167" fontId="6" fillId="0" borderId="0" xfId="0" applyNumberFormat="1" applyFont="1" applyAlignment="1">
      <alignment horizontal="right" wrapText="1" indent="4"/>
    </xf>
    <xf numFmtId="2" fontId="7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right" wrapText="1"/>
    </xf>
    <xf numFmtId="167" fontId="7" fillId="0" borderId="0" xfId="0" applyNumberFormat="1" applyFont="1"/>
    <xf numFmtId="166" fontId="7" fillId="0" borderId="0" xfId="0" applyNumberFormat="1" applyFont="1" applyAlignment="1">
      <alignment horizontal="right" indent="2"/>
    </xf>
    <xf numFmtId="164" fontId="6" fillId="0" borderId="0" xfId="1" applyNumberFormat="1" applyFont="1" applyFill="1" applyAlignment="1"/>
    <xf numFmtId="164" fontId="7" fillId="0" borderId="0" xfId="1" applyNumberFormat="1" applyFont="1" applyFill="1" applyAlignment="1"/>
    <xf numFmtId="41" fontId="6" fillId="0" borderId="0" xfId="0" applyNumberFormat="1" applyFont="1"/>
    <xf numFmtId="2" fontId="7" fillId="0" borderId="0" xfId="0" applyNumberFormat="1" applyFont="1"/>
    <xf numFmtId="0" fontId="6" fillId="0" borderId="3" xfId="0" applyFont="1" applyBorder="1"/>
    <xf numFmtId="167" fontId="6" fillId="0" borderId="0" xfId="0" applyNumberFormat="1" applyFont="1"/>
    <xf numFmtId="0" fontId="8" fillId="0" borderId="0" xfId="2" applyFont="1" applyAlignment="1">
      <alignment horizontal="right"/>
    </xf>
    <xf numFmtId="41" fontId="7" fillId="0" borderId="0" xfId="0" applyNumberFormat="1" applyFont="1"/>
    <xf numFmtId="4" fontId="14" fillId="0" borderId="0" xfId="0" applyNumberFormat="1" applyFont="1"/>
    <xf numFmtId="165" fontId="7" fillId="0" borderId="0" xfId="1" applyNumberFormat="1" applyFont="1" applyFill="1" applyAlignment="1"/>
    <xf numFmtId="0" fontId="15" fillId="0" borderId="0" xfId="0" applyFont="1" applyAlignment="1">
      <alignment vertical="center"/>
    </xf>
    <xf numFmtId="170" fontId="7" fillId="0" borderId="0" xfId="0" applyNumberFormat="1" applyFont="1"/>
    <xf numFmtId="0" fontId="3" fillId="0" borderId="0" xfId="5" applyFont="1" applyAlignment="1">
      <alignment horizontal="left"/>
    </xf>
    <xf numFmtId="0" fontId="17" fillId="0" borderId="0" xfId="2" applyFont="1"/>
    <xf numFmtId="0" fontId="6" fillId="0" borderId="1" xfId="6" applyFont="1" applyBorder="1" applyAlignment="1">
      <alignment vertical="center"/>
    </xf>
    <xf numFmtId="0" fontId="6" fillId="0" borderId="0" xfId="6" applyFont="1" applyAlignment="1">
      <alignment vertical="center"/>
    </xf>
    <xf numFmtId="0" fontId="7" fillId="0" borderId="0" xfId="6" applyFont="1"/>
    <xf numFmtId="0" fontId="6" fillId="0" borderId="0" xfId="6" applyFont="1"/>
    <xf numFmtId="0" fontId="8" fillId="0" borderId="0" xfId="7" applyFont="1"/>
    <xf numFmtId="0" fontId="7" fillId="0" borderId="0" xfId="7" applyFont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41" fontId="6" fillId="0" borderId="0" xfId="0" applyNumberFormat="1" applyFont="1" applyAlignment="1">
      <alignment horizontal="right" wrapText="1" indent="1"/>
    </xf>
    <xf numFmtId="167" fontId="6" fillId="0" borderId="0" xfId="0" applyNumberFormat="1" applyFont="1" applyAlignment="1">
      <alignment horizontal="right" wrapText="1" indent="1"/>
    </xf>
    <xf numFmtId="41" fontId="6" fillId="0" borderId="0" xfId="0" applyNumberFormat="1" applyFont="1" applyAlignment="1">
      <alignment vertical="center"/>
    </xf>
    <xf numFmtId="164" fontId="6" fillId="0" borderId="0" xfId="1" applyNumberFormat="1" applyFont="1" applyFill="1" applyBorder="1" applyAlignment="1">
      <alignment horizontal="right" wrapText="1" indent="1"/>
    </xf>
    <xf numFmtId="0" fontId="6" fillId="0" borderId="0" xfId="0" applyFont="1" applyAlignment="1">
      <alignment horizontal="center" wrapText="1"/>
    </xf>
    <xf numFmtId="0" fontId="6" fillId="0" borderId="3" xfId="0" applyFont="1" applyBorder="1" applyAlignment="1">
      <alignment vertical="center"/>
    </xf>
    <xf numFmtId="0" fontId="5" fillId="0" borderId="0" xfId="0" applyFont="1" applyAlignment="1">
      <alignment horizontal="center" wrapText="1"/>
    </xf>
    <xf numFmtId="165" fontId="7" fillId="0" borderId="0" xfId="1" applyNumberFormat="1" applyFont="1" applyFill="1" applyBorder="1" applyAlignment="1">
      <alignment horizontal="right" wrapText="1" indent="2"/>
    </xf>
    <xf numFmtId="165" fontId="6" fillId="0" borderId="0" xfId="1" applyNumberFormat="1" applyFont="1" applyFill="1" applyBorder="1" applyAlignment="1">
      <alignment horizontal="right" wrapText="1" indent="2"/>
    </xf>
    <xf numFmtId="164" fontId="6" fillId="0" borderId="0" xfId="1" applyNumberFormat="1" applyFont="1" applyFill="1" applyBorder="1" applyAlignment="1">
      <alignment horizontal="right" wrapText="1"/>
    </xf>
    <xf numFmtId="165" fontId="6" fillId="0" borderId="3" xfId="1" applyNumberFormat="1" applyFont="1" applyFill="1" applyBorder="1"/>
    <xf numFmtId="164" fontId="18" fillId="0" borderId="0" xfId="1" applyNumberFormat="1" applyFont="1" applyFill="1"/>
    <xf numFmtId="0" fontId="18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167" fontId="7" fillId="0" borderId="0" xfId="0" applyNumberFormat="1" applyFont="1" applyAlignment="1">
      <alignment horizontal="right" wrapText="1" indent="2"/>
    </xf>
    <xf numFmtId="0" fontId="7" fillId="0" borderId="0" xfId="0" applyFont="1" applyAlignment="1">
      <alignment vertical="center"/>
    </xf>
    <xf numFmtId="167" fontId="6" fillId="0" borderId="0" xfId="0" applyNumberFormat="1" applyFont="1" applyAlignment="1">
      <alignment horizontal="right" wrapText="1" indent="2"/>
    </xf>
    <xf numFmtId="0" fontId="7" fillId="0" borderId="0" xfId="0" applyFont="1" applyAlignment="1">
      <alignment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1" applyNumberFormat="1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43" fontId="4" fillId="0" borderId="0" xfId="1" applyFont="1" applyFill="1" applyAlignment="1"/>
    <xf numFmtId="43" fontId="4" fillId="0" borderId="0" xfId="1" applyFont="1" applyFill="1"/>
    <xf numFmtId="43" fontId="6" fillId="0" borderId="0" xfId="1" applyFont="1" applyFill="1" applyAlignment="1">
      <alignment vertical="center"/>
    </xf>
    <xf numFmtId="169" fontId="7" fillId="0" borderId="0" xfId="0" applyNumberFormat="1" applyFont="1"/>
    <xf numFmtId="43" fontId="7" fillId="0" borderId="0" xfId="1" applyFont="1" applyFill="1" applyAlignment="1"/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 vertical="center"/>
    </xf>
    <xf numFmtId="165" fontId="6" fillId="0" borderId="3" xfId="1" applyNumberFormat="1" applyFont="1" applyFill="1" applyBorder="1" applyAlignment="1">
      <alignment vertical="center"/>
    </xf>
    <xf numFmtId="41" fontId="6" fillId="0" borderId="3" xfId="0" applyNumberFormat="1" applyFont="1" applyBorder="1" applyAlignment="1">
      <alignment vertical="center"/>
    </xf>
    <xf numFmtId="43" fontId="6" fillId="0" borderId="0" xfId="1" applyFont="1" applyFill="1"/>
    <xf numFmtId="0" fontId="8" fillId="0" borderId="0" xfId="0" applyFont="1"/>
    <xf numFmtId="3" fontId="7" fillId="0" borderId="0" xfId="0" applyNumberFormat="1" applyFont="1"/>
    <xf numFmtId="4" fontId="6" fillId="3" borderId="0" xfId="0" applyNumberFormat="1" applyFont="1" applyFill="1"/>
    <xf numFmtId="4" fontId="6" fillId="0" borderId="0" xfId="0" applyNumberFormat="1" applyFont="1"/>
    <xf numFmtId="0" fontId="3" fillId="0" borderId="0" xfId="10" applyFont="1"/>
    <xf numFmtId="0" fontId="7" fillId="0" borderId="0" xfId="10" applyFont="1"/>
    <xf numFmtId="0" fontId="7" fillId="0" borderId="0" xfId="11" applyFont="1"/>
    <xf numFmtId="0" fontId="6" fillId="0" borderId="0" xfId="11" applyFont="1" applyAlignment="1">
      <alignment horizontal="left"/>
    </xf>
    <xf numFmtId="41" fontId="6" fillId="0" borderId="0" xfId="1" applyNumberFormat="1" applyFont="1" applyFill="1" applyBorder="1" applyAlignment="1">
      <alignment horizontal="right" wrapText="1"/>
    </xf>
    <xf numFmtId="43" fontId="6" fillId="0" borderId="0" xfId="1" applyFont="1" applyFill="1" applyBorder="1" applyAlignment="1">
      <alignment horizontal="right" wrapText="1" indent="2"/>
    </xf>
    <xf numFmtId="0" fontId="6" fillId="0" borderId="0" xfId="11" applyFont="1"/>
    <xf numFmtId="41" fontId="7" fillId="0" borderId="0" xfId="1" applyNumberFormat="1" applyFont="1" applyFill="1" applyBorder="1" applyAlignment="1">
      <alignment horizontal="right" wrapText="1"/>
    </xf>
    <xf numFmtId="0" fontId="7" fillId="0" borderId="0" xfId="11" applyFont="1" applyAlignment="1">
      <alignment horizontal="left"/>
    </xf>
    <xf numFmtId="0" fontId="6" fillId="0" borderId="0" xfId="10" applyFont="1"/>
    <xf numFmtId="41" fontId="6" fillId="0" borderId="3" xfId="0" applyNumberFormat="1" applyFont="1" applyBorder="1"/>
    <xf numFmtId="168" fontId="6" fillId="0" borderId="3" xfId="0" applyNumberFormat="1" applyFont="1" applyBorder="1"/>
    <xf numFmtId="168" fontId="6" fillId="0" borderId="0" xfId="0" applyNumberFormat="1" applyFont="1"/>
    <xf numFmtId="170" fontId="6" fillId="0" borderId="0" xfId="0" applyNumberFormat="1" applyFont="1" applyAlignment="1">
      <alignment vertical="center"/>
    </xf>
    <xf numFmtId="170" fontId="6" fillId="0" borderId="0" xfId="0" applyNumberFormat="1" applyFont="1"/>
    <xf numFmtId="0" fontId="8" fillId="0" borderId="0" xfId="8" applyFont="1" applyAlignment="1">
      <alignment horizontal="right"/>
    </xf>
    <xf numFmtId="0" fontId="4" fillId="0" borderId="1" xfId="8" applyFont="1" applyBorder="1"/>
    <xf numFmtId="0" fontId="6" fillId="0" borderId="1" xfId="8" applyFont="1" applyBorder="1"/>
    <xf numFmtId="0" fontId="4" fillId="0" borderId="0" xfId="8" applyFont="1"/>
    <xf numFmtId="0" fontId="6" fillId="0" borderId="0" xfId="8" applyFont="1"/>
    <xf numFmtId="0" fontId="6" fillId="0" borderId="2" xfId="8" applyFont="1" applyBorder="1" applyAlignment="1">
      <alignment horizontal="center" vertical="center" wrapText="1"/>
    </xf>
    <xf numFmtId="0" fontId="6" fillId="0" borderId="0" xfId="8" applyFont="1" applyAlignment="1">
      <alignment horizontal="center" vertical="center" wrapText="1"/>
    </xf>
    <xf numFmtId="0" fontId="7" fillId="0" borderId="0" xfId="8" applyFont="1" applyAlignment="1">
      <alignment horizontal="left"/>
    </xf>
    <xf numFmtId="2" fontId="7" fillId="0" borderId="0" xfId="9" applyNumberFormat="1" applyFont="1" applyAlignment="1">
      <alignment horizontal="right" indent="1"/>
    </xf>
    <xf numFmtId="2" fontId="6" fillId="0" borderId="0" xfId="9" applyNumberFormat="1" applyFont="1" applyAlignment="1">
      <alignment horizontal="right" indent="1"/>
    </xf>
    <xf numFmtId="0" fontId="8" fillId="0" borderId="0" xfId="8" applyFont="1"/>
    <xf numFmtId="2" fontId="8" fillId="0" borderId="0" xfId="9" applyNumberFormat="1" applyFont="1" applyAlignment="1">
      <alignment horizontal="right" indent="1"/>
    </xf>
    <xf numFmtId="2" fontId="20" fillId="0" borderId="0" xfId="9" applyNumberFormat="1" applyFont="1" applyAlignment="1">
      <alignment horizontal="right" indent="1"/>
    </xf>
    <xf numFmtId="166" fontId="7" fillId="0" borderId="0" xfId="8" applyNumberFormat="1" applyFont="1" applyAlignment="1">
      <alignment horizont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/>
    <xf numFmtId="0" fontId="7" fillId="0" borderId="0" xfId="3" applyFont="1" applyAlignment="1">
      <alignment horizontal="left"/>
    </xf>
    <xf numFmtId="2" fontId="8" fillId="0" borderId="0" xfId="0" applyNumberFormat="1" applyFont="1" applyAlignment="1">
      <alignment horizontal="right" vertical="center"/>
    </xf>
    <xf numFmtId="2" fontId="8" fillId="0" borderId="0" xfId="0" applyNumberFormat="1" applyFont="1"/>
    <xf numFmtId="0" fontId="6" fillId="0" borderId="0" xfId="0" applyFont="1" applyAlignment="1">
      <alignment horizontal="right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center" vertical="center" wrapText="1"/>
    </xf>
    <xf numFmtId="41" fontId="6" fillId="0" borderId="0" xfId="0" applyNumberFormat="1" applyFont="1" applyAlignment="1">
      <alignment horizontal="right" wrapText="1" indent="2"/>
    </xf>
    <xf numFmtId="41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indent="4"/>
    </xf>
    <xf numFmtId="164" fontId="6" fillId="0" borderId="0" xfId="0" applyNumberFormat="1" applyFont="1" applyAlignment="1">
      <alignment horizontal="right" indent="2"/>
    </xf>
    <xf numFmtId="167" fontId="6" fillId="0" borderId="0" xfId="1" applyNumberFormat="1" applyFont="1" applyFill="1" applyBorder="1" applyAlignment="1">
      <alignment horizontal="right" indent="1"/>
    </xf>
    <xf numFmtId="167" fontId="6" fillId="0" borderId="0" xfId="1" applyNumberFormat="1" applyFont="1" applyFill="1" applyAlignment="1">
      <alignment horizontal="right" indent="3"/>
    </xf>
    <xf numFmtId="167" fontId="6" fillId="0" borderId="0" xfId="1" applyNumberFormat="1" applyFont="1" applyFill="1" applyAlignment="1">
      <alignment horizontal="right" indent="4"/>
    </xf>
    <xf numFmtId="0" fontId="6" fillId="0" borderId="3" xfId="12" applyNumberFormat="1" applyFont="1" applyFill="1" applyBorder="1"/>
    <xf numFmtId="169" fontId="6" fillId="0" borderId="0" xfId="0" applyNumberFormat="1" applyFont="1" applyAlignment="1">
      <alignment wrapText="1"/>
    </xf>
    <xf numFmtId="169" fontId="6" fillId="0" borderId="0" xfId="0" applyNumberFormat="1" applyFont="1" applyAlignment="1">
      <alignment horizontal="right" wrapText="1" indent="1"/>
    </xf>
    <xf numFmtId="169" fontId="6" fillId="0" borderId="0" xfId="0" applyNumberFormat="1" applyFont="1" applyAlignment="1">
      <alignment horizontal="right" wrapText="1" indent="2"/>
    </xf>
    <xf numFmtId="165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6" fillId="0" borderId="0" xfId="12" applyNumberFormat="1" applyFont="1" applyFill="1" applyAlignment="1">
      <alignment wrapText="1"/>
    </xf>
    <xf numFmtId="0" fontId="6" fillId="0" borderId="0" xfId="12" applyNumberFormat="1" applyFont="1" applyFill="1"/>
    <xf numFmtId="167" fontId="6" fillId="0" borderId="0" xfId="1" applyNumberFormat="1" applyFont="1" applyFill="1" applyAlignment="1">
      <alignment horizontal="right" indent="1"/>
    </xf>
    <xf numFmtId="167" fontId="6" fillId="0" borderId="0" xfId="0" applyNumberFormat="1" applyFont="1" applyAlignment="1">
      <alignment horizontal="right" wrapText="1" indent="3"/>
    </xf>
    <xf numFmtId="165" fontId="7" fillId="0" borderId="0" xfId="0" applyNumberFormat="1" applyFont="1" applyAlignment="1">
      <alignment horizontal="right" wrapText="1" indent="2"/>
    </xf>
    <xf numFmtId="165" fontId="6" fillId="0" borderId="0" xfId="0" applyNumberFormat="1" applyFont="1" applyAlignment="1">
      <alignment horizontal="right" wrapText="1" indent="2"/>
    </xf>
    <xf numFmtId="3" fontId="6" fillId="0" borderId="0" xfId="0" applyNumberFormat="1" applyFont="1" applyAlignment="1">
      <alignment horizontal="center" vertical="center" wrapText="1"/>
    </xf>
    <xf numFmtId="0" fontId="6" fillId="0" borderId="0" xfId="2" applyFont="1" applyBorder="1"/>
    <xf numFmtId="167" fontId="6" fillId="0" borderId="0" xfId="0" applyNumberFormat="1" applyFont="1" applyBorder="1" applyAlignment="1">
      <alignment horizontal="right" wrapText="1" indent="2"/>
    </xf>
    <xf numFmtId="167" fontId="6" fillId="0" borderId="0" xfId="0" applyNumberFormat="1" applyFont="1" applyBorder="1" applyAlignment="1">
      <alignment horizontal="right" wrapText="1" indent="4"/>
    </xf>
    <xf numFmtId="0" fontId="6" fillId="0" borderId="0" xfId="0" applyFont="1" applyBorder="1" applyAlignment="1">
      <alignment vertical="center"/>
    </xf>
    <xf numFmtId="0" fontId="7" fillId="0" borderId="0" xfId="0" applyFont="1" applyBorder="1"/>
    <xf numFmtId="170" fontId="7" fillId="0" borderId="0" xfId="0" applyNumberFormat="1" applyFont="1" applyBorder="1"/>
    <xf numFmtId="0" fontId="6" fillId="0" borderId="0" xfId="0" applyFont="1" applyBorder="1"/>
    <xf numFmtId="165" fontId="7" fillId="0" borderId="0" xfId="1" applyNumberFormat="1" applyFont="1" applyFill="1" applyBorder="1" applyAlignment="1"/>
    <xf numFmtId="167" fontId="7" fillId="0" borderId="0" xfId="0" applyNumberFormat="1" applyFont="1" applyBorder="1"/>
    <xf numFmtId="167" fontId="6" fillId="0" borderId="0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67" fontId="6" fillId="0" borderId="0" xfId="0" applyNumberFormat="1" applyFont="1" applyBorder="1" applyAlignment="1">
      <alignment horizontal="center"/>
    </xf>
    <xf numFmtId="0" fontId="3" fillId="0" borderId="0" xfId="14" applyFont="1"/>
    <xf numFmtId="0" fontId="4" fillId="0" borderId="0" xfId="0" applyFont="1" applyAlignment="1">
      <alignment vertical="center"/>
    </xf>
    <xf numFmtId="171" fontId="6" fillId="0" borderId="3" xfId="1" applyNumberFormat="1" applyFont="1" applyFill="1" applyBorder="1" applyAlignment="1">
      <alignment horizontal="right" wrapText="1"/>
    </xf>
    <xf numFmtId="171" fontId="6" fillId="0" borderId="0" xfId="1" applyNumberFormat="1" applyFont="1" applyFill="1" applyAlignment="1">
      <alignment horizontal="center"/>
    </xf>
    <xf numFmtId="171" fontId="6" fillId="0" borderId="0" xfId="0" applyNumberFormat="1" applyFont="1" applyAlignment="1">
      <alignment horizontal="center" wrapText="1"/>
    </xf>
    <xf numFmtId="171" fontId="6" fillId="0" borderId="0" xfId="0" applyNumberFormat="1" applyFont="1" applyAlignment="1">
      <alignment horizontal="center"/>
    </xf>
    <xf numFmtId="0" fontId="6" fillId="0" borderId="0" xfId="0" applyFont="1" applyAlignment="1"/>
    <xf numFmtId="0" fontId="6" fillId="0" borderId="0" xfId="0" applyFont="1" applyBorder="1" applyAlignment="1"/>
    <xf numFmtId="0" fontId="8" fillId="0" borderId="0" xfId="0" applyFont="1" applyBorder="1"/>
    <xf numFmtId="167" fontId="8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 indent="2"/>
    </xf>
    <xf numFmtId="0" fontId="6" fillId="0" borderId="0" xfId="14" applyFont="1" applyAlignment="1">
      <alignment horizontal="left" indent="2"/>
    </xf>
    <xf numFmtId="0" fontId="6" fillId="0" borderId="1" xfId="0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right" wrapText="1"/>
    </xf>
    <xf numFmtId="0" fontId="6" fillId="0" borderId="0" xfId="7" applyFont="1"/>
    <xf numFmtId="0" fontId="6" fillId="0" borderId="0" xfId="7" applyFont="1" applyAlignment="1">
      <alignment horizontal="left"/>
    </xf>
    <xf numFmtId="0" fontId="8" fillId="0" borderId="0" xfId="6" applyFont="1"/>
    <xf numFmtId="41" fontId="8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horizontal="right" indent="2"/>
    </xf>
    <xf numFmtId="164" fontId="8" fillId="0" borderId="0" xfId="1" applyNumberFormat="1" applyFont="1" applyFill="1" applyAlignment="1"/>
    <xf numFmtId="41" fontId="8" fillId="0" borderId="0" xfId="0" applyNumberFormat="1" applyFont="1"/>
    <xf numFmtId="165" fontId="5" fillId="0" borderId="0" xfId="1" applyNumberFormat="1" applyFont="1" applyFill="1" applyBorder="1" applyAlignment="1">
      <alignment vertical="center"/>
    </xf>
    <xf numFmtId="0" fontId="5" fillId="0" borderId="0" xfId="0" applyFont="1"/>
    <xf numFmtId="168" fontId="7" fillId="0" borderId="0" xfId="0" applyNumberFormat="1" applyFont="1" applyAlignment="1">
      <alignment horizontal="right" wrapText="1" indent="2"/>
    </xf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 applyAlignment="1">
      <alignment horizontal="right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2" fontId="7" fillId="0" borderId="0" xfId="0" applyNumberFormat="1" applyFont="1" applyFill="1" applyAlignment="1">
      <alignment horizontal="right" vertical="center" wrapText="1"/>
    </xf>
    <xf numFmtId="2" fontId="7" fillId="0" borderId="0" xfId="0" applyNumberFormat="1" applyFont="1" applyFill="1" applyAlignment="1">
      <alignment horizontal="right" vertical="center"/>
    </xf>
    <xf numFmtId="2" fontId="7" fillId="0" borderId="0" xfId="0" applyNumberFormat="1" applyFont="1" applyFill="1"/>
    <xf numFmtId="2" fontId="7" fillId="0" borderId="0" xfId="0" applyNumberFormat="1" applyFont="1" applyFill="1" applyAlignment="1">
      <alignment horizontal="right"/>
    </xf>
    <xf numFmtId="0" fontId="6" fillId="0" borderId="0" xfId="0" applyFont="1" applyFill="1"/>
    <xf numFmtId="2" fontId="6" fillId="0" borderId="0" xfId="0" applyNumberFormat="1" applyFont="1" applyFill="1" applyAlignment="1">
      <alignment horizontal="right"/>
    </xf>
    <xf numFmtId="0" fontId="6" fillId="0" borderId="0" xfId="3" applyFont="1" applyFill="1" applyAlignment="1">
      <alignment horizontal="left"/>
    </xf>
    <xf numFmtId="0" fontId="6" fillId="0" borderId="0" xfId="4" applyFont="1" applyFill="1" applyAlignment="1">
      <alignment horizontal="left"/>
    </xf>
    <xf numFmtId="0" fontId="6" fillId="0" borderId="0" xfId="0" applyFont="1" applyFill="1" applyAlignment="1">
      <alignment horizontal="left"/>
    </xf>
    <xf numFmtId="4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3" xfId="0" applyFont="1" applyFill="1" applyBorder="1"/>
    <xf numFmtId="2" fontId="7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/>
    </xf>
    <xf numFmtId="167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 indent="1"/>
    </xf>
    <xf numFmtId="41" fontId="7" fillId="0" borderId="0" xfId="0" applyNumberFormat="1" applyFont="1" applyAlignment="1">
      <alignment horizontal="right" wrapText="1" indent="2"/>
    </xf>
    <xf numFmtId="0" fontId="7" fillId="0" borderId="0" xfId="0" applyFont="1" applyAlignment="1"/>
    <xf numFmtId="2" fontId="7" fillId="0" borderId="0" xfId="0" applyNumberFormat="1" applyFont="1" applyAlignment="1"/>
    <xf numFmtId="2" fontId="6" fillId="0" borderId="0" xfId="0" applyNumberFormat="1" applyFont="1" applyAlignment="1"/>
    <xf numFmtId="0" fontId="16" fillId="0" borderId="0" xfId="0" applyFont="1" applyAlignment="1">
      <alignment horizontal="left"/>
    </xf>
    <xf numFmtId="167" fontId="15" fillId="0" borderId="0" xfId="0" applyNumberFormat="1" applyFont="1" applyAlignment="1">
      <alignment horizontal="right" wrapText="1" indent="4"/>
    </xf>
    <xf numFmtId="0" fontId="7" fillId="0" borderId="0" xfId="2" applyFont="1" applyBorder="1"/>
    <xf numFmtId="0" fontId="6" fillId="0" borderId="0" xfId="2" applyFont="1" applyBorder="1" applyAlignment="1">
      <alignment horizontal="left" indent="5"/>
    </xf>
    <xf numFmtId="0" fontId="6" fillId="0" borderId="0" xfId="0" applyFont="1" applyBorder="1" applyAlignment="1">
      <alignment horizontal="left" indent="5"/>
    </xf>
    <xf numFmtId="0" fontId="8" fillId="0" borderId="0" xfId="0" applyFont="1" applyBorder="1" applyAlignment="1">
      <alignment horizontal="left" indent="7"/>
    </xf>
    <xf numFmtId="0" fontId="7" fillId="0" borderId="0" xfId="14" applyFont="1" applyAlignment="1"/>
    <xf numFmtId="0" fontId="6" fillId="0" borderId="1" xfId="0" applyFont="1" applyBorder="1" applyAlignment="1">
      <alignment horizontal="center" vertical="center" wrapText="1"/>
    </xf>
    <xf numFmtId="171" fontId="6" fillId="0" borderId="0" xfId="0" applyNumberFormat="1" applyFont="1"/>
    <xf numFmtId="167" fontId="6" fillId="0" borderId="0" xfId="0" applyNumberFormat="1" applyFont="1" applyAlignment="1"/>
    <xf numFmtId="171" fontId="6" fillId="0" borderId="0" xfId="0" applyNumberFormat="1" applyFont="1" applyAlignment="1"/>
    <xf numFmtId="167" fontId="6" fillId="0" borderId="0" xfId="0" applyNumberFormat="1" applyFont="1" applyBorder="1" applyAlignment="1"/>
    <xf numFmtId="171" fontId="6" fillId="0" borderId="0" xfId="0" applyNumberFormat="1" applyFont="1" applyBorder="1" applyAlignment="1"/>
    <xf numFmtId="0" fontId="6" fillId="0" borderId="0" xfId="14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171" fontId="6" fillId="0" borderId="0" xfId="0" applyNumberFormat="1" applyFont="1" applyBorder="1" applyAlignment="1">
      <alignment horizontal="center"/>
    </xf>
    <xf numFmtId="167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/>
    <xf numFmtId="171" fontId="6" fillId="0" borderId="0" xfId="0" applyNumberFormat="1" applyFont="1" applyBorder="1"/>
    <xf numFmtId="0" fontId="6" fillId="0" borderId="0" xfId="14" applyFont="1" applyFill="1" applyAlignment="1">
      <alignment horizontal="left" wrapText="1"/>
    </xf>
    <xf numFmtId="41" fontId="6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/>
    <xf numFmtId="171" fontId="6" fillId="0" borderId="0" xfId="0" applyNumberFormat="1" applyFont="1" applyFill="1"/>
    <xf numFmtId="167" fontId="7" fillId="0" borderId="0" xfId="0" applyNumberFormat="1" applyFont="1" applyAlignment="1"/>
    <xf numFmtId="171" fontId="7" fillId="0" borderId="0" xfId="0" applyNumberFormat="1" applyFont="1" applyAlignment="1"/>
    <xf numFmtId="167" fontId="6" fillId="0" borderId="0" xfId="0" applyNumberFormat="1" applyFont="1" applyFill="1" applyAlignment="1">
      <alignment horizontal="right" wrapText="1"/>
    </xf>
    <xf numFmtId="0" fontId="6" fillId="0" borderId="0" xfId="1" applyNumberFormat="1" applyFont="1" applyFill="1" applyBorder="1" applyAlignment="1">
      <alignment horizontal="right" indent="1"/>
    </xf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167" fontId="26" fillId="0" borderId="0" xfId="0" applyNumberFormat="1" applyFont="1" applyAlignment="1">
      <alignment horizontal="right" wrapText="1" indent="2"/>
    </xf>
    <xf numFmtId="41" fontId="26" fillId="0" borderId="0" xfId="0" applyNumberFormat="1" applyFont="1" applyAlignment="1">
      <alignment wrapText="1"/>
    </xf>
    <xf numFmtId="167" fontId="24" fillId="0" borderId="0" xfId="0" applyNumberFormat="1" applyFont="1" applyAlignment="1">
      <alignment wrapText="1"/>
    </xf>
    <xf numFmtId="164" fontId="24" fillId="0" borderId="0" xfId="1" applyNumberFormat="1" applyFont="1" applyFill="1" applyBorder="1" applyAlignment="1">
      <alignment wrapText="1"/>
    </xf>
    <xf numFmtId="41" fontId="26" fillId="0" borderId="0" xfId="1" applyNumberFormat="1" applyFont="1" applyFill="1" applyBorder="1" applyAlignment="1">
      <alignment wrapText="1"/>
    </xf>
    <xf numFmtId="167" fontId="26" fillId="0" borderId="0" xfId="0" applyNumberFormat="1" applyFont="1" applyAlignment="1">
      <alignment wrapText="1"/>
    </xf>
    <xf numFmtId="164" fontId="26" fillId="0" borderId="0" xfId="1" applyNumberFormat="1" applyFont="1" applyFill="1" applyBorder="1" applyAlignment="1">
      <alignment wrapText="1"/>
    </xf>
    <xf numFmtId="164" fontId="26" fillId="0" borderId="0" xfId="1" applyNumberFormat="1" applyFont="1" applyFill="1" applyBorder="1" applyAlignment="1">
      <alignment horizontal="right" wrapText="1" indent="2"/>
    </xf>
    <xf numFmtId="41" fontId="24" fillId="0" borderId="0" xfId="0" applyNumberFormat="1" applyFont="1"/>
    <xf numFmtId="41" fontId="26" fillId="0" borderId="0" xfId="0" applyNumberFormat="1" applyFont="1" applyAlignment="1">
      <alignment horizontal="right" wrapText="1"/>
    </xf>
    <xf numFmtId="164" fontId="24" fillId="0" borderId="0" xfId="1" applyNumberFormat="1" applyFont="1" applyFill="1" applyAlignment="1"/>
    <xf numFmtId="0" fontId="26" fillId="0" borderId="0" xfId="0" applyFont="1"/>
    <xf numFmtId="164" fontId="26" fillId="0" borderId="0" xfId="1" applyNumberFormat="1" applyFont="1" applyFill="1" applyAlignment="1"/>
    <xf numFmtId="41" fontId="24" fillId="0" borderId="0" xfId="0" applyNumberFormat="1" applyFont="1" applyAlignment="1">
      <alignment vertical="center"/>
    </xf>
    <xf numFmtId="165" fontId="24" fillId="0" borderId="0" xfId="1" applyNumberFormat="1" applyFont="1" applyFill="1" applyBorder="1" applyAlignment="1">
      <alignment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/>
    <xf numFmtId="164" fontId="26" fillId="0" borderId="0" xfId="1" applyNumberFormat="1" applyFont="1" applyFill="1" applyBorder="1" applyAlignment="1">
      <alignment horizontal="right" wrapText="1"/>
    </xf>
    <xf numFmtId="164" fontId="25" fillId="0" borderId="0" xfId="0" applyNumberFormat="1" applyFont="1"/>
    <xf numFmtId="164" fontId="27" fillId="0" borderId="0" xfId="0" applyNumberFormat="1" applyFont="1"/>
    <xf numFmtId="164" fontId="24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horizontal="right" wrapText="1"/>
    </xf>
    <xf numFmtId="0" fontId="28" fillId="0" borderId="0" xfId="0" applyFont="1"/>
    <xf numFmtId="0" fontId="28" fillId="0" borderId="0" xfId="0" applyFont="1" applyAlignment="1">
      <alignment vertical="center"/>
    </xf>
    <xf numFmtId="164" fontId="28" fillId="0" borderId="0" xfId="1" applyNumberFormat="1" applyFont="1" applyFill="1"/>
    <xf numFmtId="164" fontId="28" fillId="0" borderId="0" xfId="1" applyNumberFormat="1" applyFont="1" applyFill="1" applyAlignment="1">
      <alignment vertical="center"/>
    </xf>
    <xf numFmtId="0" fontId="25" fillId="0" borderId="0" xfId="0" applyFont="1" applyAlignment="1">
      <alignment vertical="center"/>
    </xf>
    <xf numFmtId="41" fontId="24" fillId="0" borderId="0" xfId="0" applyNumberFormat="1" applyFont="1" applyAlignment="1">
      <alignment horizontal="right" wrapText="1"/>
    </xf>
    <xf numFmtId="171" fontId="24" fillId="0" borderId="0" xfId="1" applyNumberFormat="1" applyFont="1" applyFill="1" applyBorder="1" applyAlignment="1">
      <alignment horizontal="right" wrapText="1"/>
    </xf>
    <xf numFmtId="41" fontId="24" fillId="0" borderId="0" xfId="0" applyNumberFormat="1" applyFont="1" applyFill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167" fontId="24" fillId="0" borderId="0" xfId="0" applyNumberFormat="1" applyFont="1" applyBorder="1" applyAlignment="1">
      <alignment horizontal="right" wrapText="1"/>
    </xf>
    <xf numFmtId="171" fontId="24" fillId="0" borderId="0" xfId="1" applyNumberFormat="1" applyFont="1" applyFill="1" applyAlignment="1">
      <alignment horizontal="right"/>
    </xf>
    <xf numFmtId="168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164" fontId="29" fillId="0" borderId="0" xfId="1" applyNumberFormat="1" applyFont="1" applyFill="1" applyAlignment="1"/>
    <xf numFmtId="41" fontId="29" fillId="0" borderId="0" xfId="0" applyNumberFormat="1" applyFont="1" applyAlignment="1">
      <alignment horizontal="right" wrapText="1"/>
    </xf>
    <xf numFmtId="164" fontId="24" fillId="0" borderId="0" xfId="1" applyNumberFormat="1" applyFont="1" applyFill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vertical="center"/>
    </xf>
    <xf numFmtId="41" fontId="30" fillId="0" borderId="0" xfId="0" applyNumberFormat="1" applyFont="1"/>
    <xf numFmtId="0" fontId="24" fillId="0" borderId="0" xfId="0" applyFont="1" applyAlignment="1">
      <alignment wrapText="1"/>
    </xf>
    <xf numFmtId="168" fontId="7" fillId="0" borderId="0" xfId="0" applyNumberFormat="1" applyFont="1" applyAlignment="1">
      <alignment horizontal="right" wrapText="1" indent="1"/>
    </xf>
    <xf numFmtId="168" fontId="6" fillId="0" borderId="0" xfId="0" applyNumberFormat="1" applyFont="1" applyAlignment="1">
      <alignment horizontal="right" wrapText="1" indent="1"/>
    </xf>
    <xf numFmtId="167" fontId="24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8" applyFont="1" applyBorder="1" applyAlignment="1">
      <alignment horizontal="center" vertical="center" wrapText="1"/>
    </xf>
  </cellXfs>
  <cellStyles count="15">
    <cellStyle name="Comma" xfId="1" builtinId="3"/>
    <cellStyle name="Normal" xfId="0" builtinId="0"/>
    <cellStyle name="Normal 12" xfId="12"/>
    <cellStyle name="Normal 2" xfId="14"/>
    <cellStyle name="Normal 2 2 4" xfId="13"/>
    <cellStyle name="Normal_02NN" xfId="2"/>
    <cellStyle name="Normal_03&amp;04CN" xfId="3"/>
    <cellStyle name="Normal_06DTNN" xfId="6"/>
    <cellStyle name="Normal_07gia" xfId="8"/>
    <cellStyle name="Normal_07VT" xfId="10"/>
    <cellStyle name="Normal_Bieu04.072" xfId="7"/>
    <cellStyle name="Normal_Book2" xfId="9"/>
    <cellStyle name="Normal_SPT3-96_Bieudautu_Dautu(6-2011)" xfId="5"/>
    <cellStyle name="Normal_SPT3-96_TM, VT, CPI__ T02.2011" xfId="11"/>
    <cellStyle name="Normal_Xl000014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85" zoomScaleNormal="85" workbookViewId="0">
      <selection activeCell="B1" sqref="A1:XFD1"/>
    </sheetView>
  </sheetViews>
  <sheetFormatPr defaultColWidth="9.109375" defaultRowHeight="13.2" x14ac:dyDescent="0.25"/>
  <cols>
    <col min="1" max="1" width="2.6640625" style="8" customWidth="1"/>
    <col min="2" max="2" width="34.33203125" style="8" customWidth="1"/>
    <col min="3" max="3" width="16.5546875" style="8" customWidth="1"/>
    <col min="4" max="4" width="17" style="8" customWidth="1"/>
    <col min="5" max="5" width="16.5546875" style="8" customWidth="1"/>
    <col min="6" max="7" width="9.109375" style="8"/>
    <col min="8" max="8" width="10.109375" style="8" customWidth="1"/>
    <col min="9" max="16384" width="9.109375" style="8"/>
  </cols>
  <sheetData>
    <row r="1" spans="1:9" s="2" customFormat="1" ht="19.95" customHeight="1" x14ac:dyDescent="0.3">
      <c r="A1" s="1" t="s">
        <v>302</v>
      </c>
      <c r="B1" s="1"/>
      <c r="C1" s="1"/>
      <c r="D1" s="1"/>
      <c r="E1" s="1"/>
    </row>
    <row r="2" spans="1:9" s="2" customFormat="1" ht="19.95" customHeight="1" x14ac:dyDescent="0.25">
      <c r="A2" s="3"/>
      <c r="B2" s="3"/>
      <c r="C2" s="4"/>
      <c r="D2" s="4"/>
      <c r="E2" s="35" t="s">
        <v>85</v>
      </c>
    </row>
    <row r="3" spans="1:9" s="7" customFormat="1" ht="110.1" customHeight="1" x14ac:dyDescent="0.3">
      <c r="A3" s="5"/>
      <c r="B3" s="5"/>
      <c r="C3" s="6" t="s">
        <v>27</v>
      </c>
      <c r="D3" s="6" t="s">
        <v>26</v>
      </c>
      <c r="E3" s="6" t="s">
        <v>0</v>
      </c>
    </row>
    <row r="4" spans="1:9" s="7" customFormat="1" ht="19.95" customHeight="1" x14ac:dyDescent="0.3">
      <c r="A4" s="124"/>
      <c r="B4" s="124"/>
      <c r="C4" s="125"/>
      <c r="D4" s="125"/>
      <c r="E4" s="125"/>
      <c r="F4" s="7" t="s">
        <v>300</v>
      </c>
    </row>
    <row r="5" spans="1:9" s="39" customFormat="1" ht="19.95" customHeight="1" x14ac:dyDescent="0.25">
      <c r="A5" s="211" t="s">
        <v>212</v>
      </c>
      <c r="B5" s="211"/>
      <c r="C5" s="212"/>
      <c r="D5" s="212"/>
      <c r="E5" s="212"/>
    </row>
    <row r="6" spans="1:9" s="7" customFormat="1" ht="19.95" customHeight="1" x14ac:dyDescent="0.25">
      <c r="A6" s="22"/>
      <c r="B6" s="22" t="s">
        <v>211</v>
      </c>
      <c r="C6" s="142">
        <v>67829.5</v>
      </c>
      <c r="D6" s="142">
        <v>66672.600000000006</v>
      </c>
      <c r="E6" s="23">
        <f t="shared" ref="E6:E12" si="0">D6/C6*100</f>
        <v>98.294399929234345</v>
      </c>
    </row>
    <row r="7" spans="1:9" s="7" customFormat="1" ht="19.95" customHeight="1" x14ac:dyDescent="0.25">
      <c r="A7" s="22"/>
      <c r="B7" s="22" t="s">
        <v>92</v>
      </c>
      <c r="C7" s="142">
        <v>16043.09</v>
      </c>
      <c r="D7" s="142">
        <v>15989.99</v>
      </c>
      <c r="E7" s="23">
        <f t="shared" si="0"/>
        <v>99.669016380260913</v>
      </c>
    </row>
    <row r="8" spans="1:9" s="7" customFormat="1" ht="19.95" customHeight="1" x14ac:dyDescent="0.25">
      <c r="A8" s="22"/>
      <c r="B8" s="22" t="s">
        <v>96</v>
      </c>
      <c r="C8" s="142">
        <v>1430.6</v>
      </c>
      <c r="D8" s="142">
        <v>1402.1</v>
      </c>
      <c r="E8" s="23">
        <f t="shared" si="0"/>
        <v>98.007828882986161</v>
      </c>
    </row>
    <row r="9" spans="1:9" s="7" customFormat="1" ht="19.95" customHeight="1" x14ac:dyDescent="0.25">
      <c r="A9" s="22"/>
      <c r="B9" s="22" t="s">
        <v>93</v>
      </c>
      <c r="C9" s="142">
        <v>195.4</v>
      </c>
      <c r="D9" s="142">
        <v>176</v>
      </c>
      <c r="E9" s="23">
        <f t="shared" si="0"/>
        <v>90.071647901740022</v>
      </c>
    </row>
    <row r="10" spans="1:9" s="12" customFormat="1" ht="19.95" customHeight="1" x14ac:dyDescent="0.25">
      <c r="A10" s="22"/>
      <c r="B10" s="22" t="s">
        <v>210</v>
      </c>
      <c r="C10" s="142">
        <v>2234.6</v>
      </c>
      <c r="D10" s="142">
        <v>2217.8000000000002</v>
      </c>
      <c r="E10" s="23">
        <f t="shared" si="0"/>
        <v>99.248187595095331</v>
      </c>
      <c r="G10" s="40"/>
    </row>
    <row r="11" spans="1:9" s="12" customFormat="1" ht="19.95" customHeight="1" x14ac:dyDescent="0.3">
      <c r="A11" s="22"/>
      <c r="B11" s="8" t="s">
        <v>209</v>
      </c>
      <c r="C11" s="142">
        <v>10674.92</v>
      </c>
      <c r="D11" s="142">
        <v>10558.32</v>
      </c>
      <c r="E11" s="23">
        <f t="shared" si="0"/>
        <v>98.907720151532757</v>
      </c>
      <c r="F11" s="37"/>
      <c r="G11" s="40"/>
      <c r="H11" s="38"/>
      <c r="I11" s="27"/>
    </row>
    <row r="12" spans="1:9" s="12" customFormat="1" ht="19.95" customHeight="1" x14ac:dyDescent="0.25">
      <c r="A12" s="22"/>
      <c r="B12" s="22" t="s">
        <v>208</v>
      </c>
      <c r="C12" s="142">
        <v>126.94</v>
      </c>
      <c r="D12" s="142">
        <v>123.65</v>
      </c>
      <c r="E12" s="23">
        <f t="shared" si="0"/>
        <v>97.4082243579644</v>
      </c>
      <c r="G12" s="40"/>
      <c r="H12" s="38"/>
      <c r="I12" s="27"/>
    </row>
    <row r="13" spans="1:9" ht="19.95" customHeight="1" x14ac:dyDescent="0.25">
      <c r="A13" s="33"/>
      <c r="B13" s="33"/>
      <c r="C13" s="33"/>
      <c r="D13" s="33"/>
      <c r="E13" s="33"/>
    </row>
    <row r="17" spans="3:5" x14ac:dyDescent="0.25">
      <c r="C17" s="34"/>
      <c r="D17" s="34"/>
      <c r="E17" s="34"/>
    </row>
    <row r="18" spans="3:5" x14ac:dyDescent="0.25">
      <c r="C18" s="34"/>
      <c r="D18" s="34"/>
      <c r="E18" s="34"/>
    </row>
    <row r="19" spans="3:5" x14ac:dyDescent="0.25">
      <c r="C19" s="34"/>
      <c r="D19" s="34"/>
      <c r="E19" s="34"/>
    </row>
    <row r="20" spans="3:5" x14ac:dyDescent="0.25">
      <c r="C20" s="34"/>
      <c r="D20" s="34"/>
      <c r="E20" s="34"/>
    </row>
    <row r="21" spans="3:5" x14ac:dyDescent="0.25">
      <c r="C21" s="34"/>
      <c r="D21" s="34"/>
      <c r="E21" s="34"/>
    </row>
    <row r="22" spans="3:5" x14ac:dyDescent="0.25">
      <c r="C22" s="34"/>
      <c r="D22" s="34"/>
      <c r="E22" s="34"/>
    </row>
  </sheetData>
  <pageMargins left="0.70866141732283472" right="0.70866141732283472" top="0.70866141732283472" bottom="0.70866141732283472" header="0.31496062992125984" footer="0.31496062992125984"/>
  <pageSetup paperSize="9" firstPageNumber="13" orientation="portrait" useFirstPageNumber="1" horizontalDpi="1200" verticalDpi="1200" r:id="rId1"/>
  <headerFooter>
    <oddHeader>&amp;C&amp;"Arial,Regular"&amp;12&amp;P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85" zoomScaleNormal="85" workbookViewId="0">
      <selection activeCell="G5" sqref="G5"/>
    </sheetView>
  </sheetViews>
  <sheetFormatPr defaultColWidth="9.109375" defaultRowHeight="13.2" x14ac:dyDescent="0.25"/>
  <cols>
    <col min="1" max="1" width="2.6640625" style="8" customWidth="1"/>
    <col min="2" max="2" width="54.44140625" style="8" customWidth="1"/>
    <col min="3" max="3" width="12.77734375" style="8" customWidth="1"/>
    <col min="4" max="4" width="10.44140625" style="8" customWidth="1"/>
    <col min="5" max="5" width="8.33203125" style="8" customWidth="1"/>
    <col min="6" max="6" width="7.6640625" style="8" customWidth="1"/>
    <col min="7" max="16384" width="9.109375" style="8"/>
  </cols>
  <sheetData>
    <row r="1" spans="1:8" s="2" customFormat="1" ht="19.95" customHeight="1" x14ac:dyDescent="0.3">
      <c r="A1" s="18" t="s">
        <v>287</v>
      </c>
      <c r="B1" s="18"/>
    </row>
    <row r="2" spans="1:8" s="2" customFormat="1" ht="19.95" customHeight="1" x14ac:dyDescent="0.25">
      <c r="C2" s="10"/>
      <c r="E2" s="10" t="s">
        <v>86</v>
      </c>
      <c r="F2" s="10"/>
    </row>
    <row r="3" spans="1:8" s="7" customFormat="1" ht="110.1" customHeight="1" x14ac:dyDescent="0.3">
      <c r="A3" s="11"/>
      <c r="B3" s="11"/>
      <c r="C3" s="25" t="s">
        <v>242</v>
      </c>
      <c r="D3" s="25" t="s">
        <v>243</v>
      </c>
      <c r="E3" s="25" t="s">
        <v>216</v>
      </c>
      <c r="F3" s="9"/>
    </row>
    <row r="4" spans="1:8" s="7" customFormat="1" ht="16.95" customHeight="1" x14ac:dyDescent="0.3">
      <c r="C4" s="9"/>
      <c r="D4" s="123"/>
      <c r="E4" s="123"/>
    </row>
    <row r="5" spans="1:8" s="208" customFormat="1" ht="19.95" customHeight="1" x14ac:dyDescent="0.25">
      <c r="A5" s="208" t="s">
        <v>186</v>
      </c>
      <c r="C5" s="205">
        <v>60605.174373141999</v>
      </c>
      <c r="D5" s="205">
        <v>137.4848748532975</v>
      </c>
      <c r="E5" s="205">
        <v>100</v>
      </c>
      <c r="F5" s="202"/>
      <c r="G5" s="209"/>
      <c r="H5" s="209"/>
    </row>
    <row r="6" spans="1:8" s="208" customFormat="1" ht="19.95" customHeight="1" x14ac:dyDescent="0.25">
      <c r="A6" s="208" t="s">
        <v>187</v>
      </c>
      <c r="C6" s="205">
        <v>23841.363355089001</v>
      </c>
      <c r="D6" s="205">
        <v>136.84387520417675</v>
      </c>
      <c r="E6" s="205">
        <v>39.338824781361616</v>
      </c>
      <c r="F6" s="202"/>
      <c r="G6" s="209"/>
      <c r="H6" s="209"/>
    </row>
    <row r="7" spans="1:8" s="208" customFormat="1" ht="19.95" customHeight="1" x14ac:dyDescent="0.25">
      <c r="A7" s="208" t="s">
        <v>188</v>
      </c>
      <c r="C7" s="205">
        <v>108.697513903</v>
      </c>
      <c r="D7" s="205">
        <v>148.27429389163672</v>
      </c>
      <c r="E7" s="205">
        <v>0.17935352059835138</v>
      </c>
      <c r="F7" s="202"/>
      <c r="G7" s="209"/>
      <c r="H7" s="209"/>
    </row>
    <row r="8" spans="1:8" s="208" customFormat="1" ht="19.95" customHeight="1" x14ac:dyDescent="0.25">
      <c r="A8" s="208" t="s">
        <v>189</v>
      </c>
      <c r="C8" s="205">
        <v>36555.048346472999</v>
      </c>
      <c r="D8" s="205">
        <v>137.78470136864354</v>
      </c>
      <c r="E8" s="205">
        <v>60.316711773496465</v>
      </c>
      <c r="F8" s="202"/>
      <c r="G8" s="209"/>
      <c r="H8" s="209"/>
    </row>
    <row r="9" spans="1:8" s="164" customFormat="1" ht="19.95" customHeight="1" x14ac:dyDescent="0.25">
      <c r="B9" s="164" t="s">
        <v>190</v>
      </c>
      <c r="C9" s="171">
        <v>7393.3901205929997</v>
      </c>
      <c r="D9" s="171">
        <v>166.63807546580233</v>
      </c>
      <c r="E9" s="171">
        <v>12.199272087020809</v>
      </c>
      <c r="F9" s="204"/>
      <c r="G9" s="210"/>
      <c r="H9" s="210"/>
    </row>
    <row r="10" spans="1:8" s="164" customFormat="1" ht="19.95" customHeight="1" x14ac:dyDescent="0.25">
      <c r="A10" s="13"/>
      <c r="B10" s="164" t="s">
        <v>191</v>
      </c>
      <c r="C10" s="171">
        <v>3118.2905749510001</v>
      </c>
      <c r="D10" s="171">
        <v>129.77594792340278</v>
      </c>
      <c r="E10" s="171">
        <v>5.1452546869214402</v>
      </c>
      <c r="F10" s="204"/>
      <c r="G10" s="210"/>
      <c r="H10" s="210"/>
    </row>
    <row r="11" spans="1:8" s="164" customFormat="1" ht="19.95" customHeight="1" x14ac:dyDescent="0.25">
      <c r="A11" s="13"/>
      <c r="B11" s="164" t="s">
        <v>192</v>
      </c>
      <c r="C11" s="171">
        <v>9907.6992839840004</v>
      </c>
      <c r="D11" s="171">
        <v>118.61520557584325</v>
      </c>
      <c r="E11" s="171">
        <v>16.347942871978159</v>
      </c>
      <c r="F11" s="204"/>
      <c r="G11" s="210"/>
      <c r="H11" s="210"/>
    </row>
    <row r="12" spans="1:8" s="164" customFormat="1" ht="19.95" customHeight="1" x14ac:dyDescent="0.25">
      <c r="A12" s="14"/>
      <c r="B12" s="164" t="s">
        <v>193</v>
      </c>
      <c r="C12" s="171">
        <v>2180.884632839</v>
      </c>
      <c r="D12" s="171">
        <v>106.69631873956436</v>
      </c>
      <c r="E12" s="171">
        <v>3.5985122646647949</v>
      </c>
      <c r="F12" s="204"/>
      <c r="G12" s="210"/>
      <c r="H12" s="210"/>
    </row>
    <row r="13" spans="1:8" s="164" customFormat="1" ht="19.95" customHeight="1" x14ac:dyDescent="0.25">
      <c r="B13" s="164" t="s">
        <v>194</v>
      </c>
      <c r="C13" s="171">
        <v>99.369351914999996</v>
      </c>
      <c r="D13" s="171">
        <v>101.72323040328159</v>
      </c>
      <c r="E13" s="171">
        <v>0.16396182824784822</v>
      </c>
      <c r="F13" s="204"/>
      <c r="G13" s="210"/>
      <c r="H13" s="210"/>
    </row>
    <row r="14" spans="1:8" s="164" customFormat="1" ht="19.95" customHeight="1" x14ac:dyDescent="0.25">
      <c r="B14" s="164" t="s">
        <v>195</v>
      </c>
      <c r="C14" s="171">
        <v>339.63801497600002</v>
      </c>
      <c r="D14" s="171">
        <v>114.82459577085609</v>
      </c>
      <c r="E14" s="171">
        <v>0.56041091951137956</v>
      </c>
      <c r="F14" s="204"/>
      <c r="G14" s="210"/>
      <c r="H14" s="210"/>
    </row>
    <row r="15" spans="1:8" s="164" customFormat="1" ht="19.95" customHeight="1" x14ac:dyDescent="0.25">
      <c r="B15" s="164" t="s">
        <v>196</v>
      </c>
      <c r="C15" s="171">
        <v>68.509279094999997</v>
      </c>
      <c r="D15" s="171">
        <v>63.512668381195084</v>
      </c>
      <c r="E15" s="171">
        <v>0.11304196350165245</v>
      </c>
      <c r="F15" s="204"/>
      <c r="G15" s="210"/>
      <c r="H15" s="210"/>
    </row>
    <row r="16" spans="1:8" s="164" customFormat="1" ht="19.95" customHeight="1" x14ac:dyDescent="0.25">
      <c r="B16" s="164" t="s">
        <v>197</v>
      </c>
      <c r="C16" s="171">
        <v>89.669091984000005</v>
      </c>
      <c r="D16" s="171">
        <v>119.95480186041105</v>
      </c>
      <c r="E16" s="171">
        <v>0.1479561653133995</v>
      </c>
      <c r="F16" s="204"/>
      <c r="G16" s="210"/>
      <c r="H16" s="210"/>
    </row>
    <row r="17" spans="1:8" s="164" customFormat="1" ht="19.95" customHeight="1" x14ac:dyDescent="0.25">
      <c r="B17" s="164" t="s">
        <v>198</v>
      </c>
      <c r="C17" s="171">
        <v>327.30790283300001</v>
      </c>
      <c r="D17" s="171">
        <v>116.2427176600507</v>
      </c>
      <c r="E17" s="171">
        <v>0.5400659369739409</v>
      </c>
      <c r="F17" s="204"/>
      <c r="G17" s="210"/>
      <c r="H17" s="210"/>
    </row>
    <row r="18" spans="1:8" s="164" customFormat="1" ht="19.95" customHeight="1" x14ac:dyDescent="0.25">
      <c r="B18" s="164" t="s">
        <v>199</v>
      </c>
      <c r="C18" s="171">
        <v>2364.5906182180001</v>
      </c>
      <c r="D18" s="171">
        <v>155.3354127786576</v>
      </c>
      <c r="E18" s="171">
        <v>3.9016315730062492</v>
      </c>
      <c r="F18" s="204"/>
      <c r="G18" s="210"/>
      <c r="H18" s="210"/>
    </row>
    <row r="19" spans="1:8" s="164" customFormat="1" ht="19.95" customHeight="1" x14ac:dyDescent="0.25">
      <c r="B19" s="15" t="s">
        <v>200</v>
      </c>
      <c r="C19" s="171">
        <v>7686.9457303680001</v>
      </c>
      <c r="D19" s="171">
        <v>170.19819237022753</v>
      </c>
      <c r="E19" s="171">
        <v>12.683645926072238</v>
      </c>
      <c r="F19" s="204"/>
      <c r="G19" s="210"/>
      <c r="H19" s="210"/>
    </row>
    <row r="20" spans="1:8" s="164" customFormat="1" ht="19.95" customHeight="1" x14ac:dyDescent="0.25">
      <c r="B20" s="164" t="s">
        <v>201</v>
      </c>
      <c r="C20" s="171">
        <v>2747.1642243259998</v>
      </c>
      <c r="D20" s="171">
        <v>117.89469549608269</v>
      </c>
      <c r="E20" s="171">
        <v>4.5328872538372611</v>
      </c>
      <c r="F20" s="204"/>
      <c r="G20" s="210"/>
      <c r="H20" s="210"/>
    </row>
    <row r="21" spans="1:8" s="164" customFormat="1" ht="19.95" customHeight="1" x14ac:dyDescent="0.25">
      <c r="B21" s="164" t="s">
        <v>202</v>
      </c>
      <c r="C21" s="171">
        <v>0</v>
      </c>
      <c r="D21" s="171">
        <v>0</v>
      </c>
      <c r="E21" s="171">
        <v>0</v>
      </c>
      <c r="F21" s="204"/>
      <c r="G21" s="210"/>
      <c r="H21" s="210"/>
    </row>
    <row r="22" spans="1:8" s="164" customFormat="1" ht="19.95" customHeight="1" x14ac:dyDescent="0.25">
      <c r="B22" s="164" t="s">
        <v>203</v>
      </c>
      <c r="C22" s="171">
        <v>231.58952039100001</v>
      </c>
      <c r="D22" s="171">
        <v>342.842517296778</v>
      </c>
      <c r="E22" s="171">
        <v>0.38212829644729485</v>
      </c>
      <c r="F22" s="204"/>
      <c r="G22" s="210"/>
      <c r="H22" s="210"/>
    </row>
    <row r="23" spans="1:8" s="208" customFormat="1" ht="19.95" customHeight="1" x14ac:dyDescent="0.25">
      <c r="A23" s="208" t="s">
        <v>204</v>
      </c>
      <c r="C23" s="205">
        <v>1.3</v>
      </c>
      <c r="D23" s="205">
        <v>100</v>
      </c>
      <c r="E23" s="205">
        <v>2.1450313664572386E-3</v>
      </c>
      <c r="F23" s="202"/>
      <c r="G23" s="209"/>
      <c r="H23" s="209"/>
    </row>
    <row r="24" spans="1:8" s="208" customFormat="1" ht="19.95" customHeight="1" x14ac:dyDescent="0.25">
      <c r="A24" s="208" t="s">
        <v>205</v>
      </c>
      <c r="C24" s="205">
        <v>0</v>
      </c>
      <c r="D24" s="205">
        <v>0</v>
      </c>
      <c r="E24" s="205">
        <v>0</v>
      </c>
      <c r="F24" s="202"/>
      <c r="G24" s="209"/>
      <c r="H24" s="209"/>
    </row>
    <row r="25" spans="1:8" s="208" customFormat="1" ht="19.95" customHeight="1" x14ac:dyDescent="0.25">
      <c r="A25" s="208" t="s">
        <v>206</v>
      </c>
      <c r="C25" s="205">
        <v>64.148817676999997</v>
      </c>
      <c r="D25" s="205">
        <v>208.45934726617205</v>
      </c>
      <c r="E25" s="205">
        <v>0.10584709695254736</v>
      </c>
      <c r="F25" s="202"/>
      <c r="G25" s="209"/>
      <c r="H25" s="209"/>
    </row>
    <row r="26" spans="1:8" s="208" customFormat="1" ht="19.95" customHeight="1" x14ac:dyDescent="0.25">
      <c r="A26" s="208" t="s">
        <v>207</v>
      </c>
      <c r="C26" s="205">
        <v>34.616340000000001</v>
      </c>
      <c r="D26" s="205">
        <v>149.90560004949532</v>
      </c>
      <c r="E26" s="205">
        <v>5.7117796224575669E-2</v>
      </c>
      <c r="F26" s="202"/>
      <c r="G26" s="209"/>
      <c r="H26" s="209"/>
    </row>
    <row r="27" spans="1:8" ht="17.7" customHeight="1" x14ac:dyDescent="0.25">
      <c r="A27" s="33"/>
      <c r="B27" s="33"/>
      <c r="C27" s="33"/>
      <c r="D27" s="33"/>
      <c r="E27" s="33"/>
      <c r="F27" s="16"/>
    </row>
    <row r="29" spans="1:8" x14ac:dyDescent="0.25">
      <c r="B29" s="85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A11" sqref="A11:XFD13"/>
    </sheetView>
  </sheetViews>
  <sheetFormatPr defaultColWidth="9.109375" defaultRowHeight="13.2" x14ac:dyDescent="0.25"/>
  <cols>
    <col min="1" max="1" width="2.6640625" style="8" customWidth="1"/>
    <col min="2" max="2" width="27.5546875" style="8" customWidth="1"/>
    <col min="3" max="4" width="11.6640625" style="8" customWidth="1"/>
    <col min="5" max="5" width="13.109375" style="8" bestFit="1" customWidth="1"/>
    <col min="6" max="6" width="10.88671875" style="8" customWidth="1"/>
    <col min="7" max="7" width="11" style="8" customWidth="1"/>
    <col min="8" max="8" width="9.109375" style="8"/>
    <col min="9" max="9" width="11.33203125" style="240" bestFit="1" customWidth="1"/>
    <col min="10" max="10" width="12.5546875" style="242" customWidth="1"/>
    <col min="11" max="16384" width="9.109375" style="8"/>
  </cols>
  <sheetData>
    <row r="1" spans="1:11" s="2" customFormat="1" ht="19.95" customHeight="1" x14ac:dyDescent="0.3">
      <c r="A1" s="18" t="s">
        <v>266</v>
      </c>
      <c r="I1" s="241"/>
      <c r="J1" s="242"/>
    </row>
    <row r="2" spans="1:11" s="2" customFormat="1" ht="19.95" customHeight="1" x14ac:dyDescent="0.3">
      <c r="F2" s="42"/>
      <c r="G2" s="35" t="s">
        <v>86</v>
      </c>
      <c r="I2" s="241"/>
      <c r="J2" s="242"/>
    </row>
    <row r="3" spans="1:11" s="7" customFormat="1" ht="110.1" customHeight="1" x14ac:dyDescent="0.3">
      <c r="A3" s="11"/>
      <c r="B3" s="11"/>
      <c r="C3" s="25" t="s">
        <v>237</v>
      </c>
      <c r="D3" s="25" t="s">
        <v>226</v>
      </c>
      <c r="E3" s="25" t="s">
        <v>227</v>
      </c>
      <c r="F3" s="25" t="s">
        <v>245</v>
      </c>
      <c r="G3" s="25" t="s">
        <v>229</v>
      </c>
      <c r="I3" s="243" t="s">
        <v>230</v>
      </c>
      <c r="J3" s="243" t="s">
        <v>231</v>
      </c>
    </row>
    <row r="4" spans="1:11" ht="21" customHeight="1" x14ac:dyDescent="0.25">
      <c r="C4" s="56"/>
      <c r="D4" s="58"/>
      <c r="E4" s="56"/>
    </row>
    <row r="5" spans="1:11" s="12" customFormat="1" ht="21" customHeight="1" x14ac:dyDescent="0.25">
      <c r="A5" s="12" t="s">
        <v>32</v>
      </c>
      <c r="C5" s="19">
        <f>SUM(C7:C9)</f>
        <v>16999690.317556392</v>
      </c>
      <c r="D5" s="19">
        <f>SUM(D7:D9)</f>
        <v>17146429.879680473</v>
      </c>
      <c r="E5" s="19">
        <f>SUM(E7:E9)</f>
        <v>129230046.09986961</v>
      </c>
      <c r="F5" s="59">
        <f>+D5/I5*100</f>
        <v>115.4476629900647</v>
      </c>
      <c r="G5" s="59">
        <f>E5/J5*100</f>
        <v>114.04358360048109</v>
      </c>
      <c r="I5" s="261">
        <f>+I7+I8+I9</f>
        <v>14852123.841741236</v>
      </c>
      <c r="J5" s="261">
        <f>+J7+J8+J9</f>
        <v>113316367.32197924</v>
      </c>
    </row>
    <row r="6" spans="1:11" ht="21" customHeight="1" x14ac:dyDescent="0.25">
      <c r="A6" s="12" t="s">
        <v>33</v>
      </c>
      <c r="C6" s="17"/>
      <c r="D6" s="17"/>
      <c r="E6" s="17"/>
      <c r="F6" s="60"/>
      <c r="G6" s="60"/>
      <c r="I6" s="254"/>
      <c r="J6" s="266"/>
    </row>
    <row r="7" spans="1:11" ht="21" customHeight="1" x14ac:dyDescent="0.25">
      <c r="B7" s="8" t="s">
        <v>34</v>
      </c>
      <c r="C7" s="17">
        <v>13055031.285607027</v>
      </c>
      <c r="D7" s="17">
        <v>13212152.912252361</v>
      </c>
      <c r="E7" s="17">
        <v>99242858.900492132</v>
      </c>
      <c r="F7" s="60">
        <f>+D7/I7*100</f>
        <v>115.97824299134483</v>
      </c>
      <c r="G7" s="60">
        <f>E7/J7*100</f>
        <v>115.09974997319452</v>
      </c>
      <c r="I7" s="254">
        <v>11391923.667302281</v>
      </c>
      <c r="J7" s="254">
        <v>86223348.811448082</v>
      </c>
      <c r="K7" s="31"/>
    </row>
    <row r="8" spans="1:11" ht="21" customHeight="1" x14ac:dyDescent="0.25">
      <c r="B8" s="15" t="s">
        <v>35</v>
      </c>
      <c r="C8" s="17">
        <v>1664048.2199999997</v>
      </c>
      <c r="D8" s="17">
        <v>1644619.8200000003</v>
      </c>
      <c r="E8" s="17">
        <v>12798324.609999999</v>
      </c>
      <c r="F8" s="60">
        <f>+D8/I8*100</f>
        <v>118.50294467549978</v>
      </c>
      <c r="G8" s="60">
        <f>E8/J8*100</f>
        <v>119.354481068659</v>
      </c>
      <c r="I8" s="254">
        <v>1387830.3399999999</v>
      </c>
      <c r="J8" s="254">
        <v>10722952.75</v>
      </c>
      <c r="K8" s="31"/>
    </row>
    <row r="9" spans="1:11" ht="21" customHeight="1" x14ac:dyDescent="0.25">
      <c r="B9" s="15" t="s">
        <v>110</v>
      </c>
      <c r="C9" s="17">
        <v>2280610.8119493644</v>
      </c>
      <c r="D9" s="17">
        <v>2289657.1474281116</v>
      </c>
      <c r="E9" s="17">
        <v>17188862.589377478</v>
      </c>
      <c r="F9" s="60">
        <f>+D9/I9*100</f>
        <v>110.48496795206353</v>
      </c>
      <c r="G9" s="60">
        <f>E9/J9*100</f>
        <v>105.00179315602058</v>
      </c>
      <c r="I9" s="254">
        <v>2072369.8344389552</v>
      </c>
      <c r="J9" s="254">
        <v>16370065.760531161</v>
      </c>
    </row>
    <row r="10" spans="1:11" ht="21" customHeight="1" x14ac:dyDescent="0.25">
      <c r="A10" s="33"/>
      <c r="B10" s="33"/>
      <c r="C10" s="33"/>
      <c r="D10" s="33"/>
      <c r="E10" s="33"/>
      <c r="F10" s="62"/>
      <c r="G10" s="33"/>
    </row>
    <row r="11" spans="1:11" s="240" customFormat="1" ht="21.9" customHeight="1" x14ac:dyDescent="0.25">
      <c r="C11" s="252">
        <f>C7-'DT BL'!C5</f>
        <v>0</v>
      </c>
      <c r="D11" s="252">
        <f>D7-'DT BL'!D5</f>
        <v>0</v>
      </c>
      <c r="E11" s="252">
        <f>E7-'DT BL'!E5</f>
        <v>0</v>
      </c>
      <c r="F11" s="252">
        <f>F7-'DT BL'!F5</f>
        <v>1.3725058380487098E-5</v>
      </c>
      <c r="G11" s="252">
        <f>G7-'DT BL'!G5</f>
        <v>9.1824547467922457E-6</v>
      </c>
      <c r="H11" s="252">
        <f>H7-'DT BL'!H5</f>
        <v>0</v>
      </c>
      <c r="I11" s="252">
        <f>I7-'DT BL'!I5</f>
        <v>-1.3481393773108721</v>
      </c>
      <c r="J11" s="257">
        <f>J7-'DT BL'!J5</f>
        <v>-6.8787470012903214</v>
      </c>
    </row>
    <row r="12" spans="1:11" s="240" customFormat="1" x14ac:dyDescent="0.25">
      <c r="C12" s="252">
        <f>C8-'DT LTAUDL '!C5</f>
        <v>0</v>
      </c>
      <c r="D12" s="291">
        <f>D8-'DT LTAUDL '!D5</f>
        <v>0</v>
      </c>
      <c r="E12" s="291">
        <f>E8-'DT LTAUDL '!E5</f>
        <v>0</v>
      </c>
      <c r="F12" s="252">
        <f>F8-'DT LTAUDL '!F5</f>
        <v>0</v>
      </c>
      <c r="G12" s="252">
        <f>G8-'DT LTAUDL '!G5</f>
        <v>0</v>
      </c>
      <c r="H12" s="252">
        <f>H8-'DT LTAUDL '!H5</f>
        <v>0</v>
      </c>
      <c r="I12" s="252">
        <f>I8-'DT LTAUDL '!I5</f>
        <v>0</v>
      </c>
      <c r="J12" s="257">
        <f>J8-'DT LTAUDL '!J5</f>
        <v>0</v>
      </c>
    </row>
    <row r="13" spans="1:11" s="240" customFormat="1" x14ac:dyDescent="0.25">
      <c r="C13" s="252">
        <f>C9-'DT LTAUDL '!C8-'DT LTAUDL '!C9</f>
        <v>0</v>
      </c>
      <c r="D13" s="291">
        <f>D9-'DT LTAUDL '!D8-'DT LTAUDL '!D9</f>
        <v>0</v>
      </c>
      <c r="E13" s="252">
        <f>E9-'DT LTAUDL '!E8-'DT LTAUDL '!E9</f>
        <v>0</v>
      </c>
      <c r="F13" s="252">
        <f>F9-'DT LTAUDL '!F8-'DT LTAUDL '!F9</f>
        <v>-146.69839697547499</v>
      </c>
      <c r="G13" s="252">
        <f>G9-'DT LTAUDL '!G8-'DT LTAUDL '!G9</f>
        <v>-124.61198603950925</v>
      </c>
      <c r="H13" s="252">
        <f>H9-'DT LTAUDL '!H8-'DT LTAUDL '!H9</f>
        <v>0</v>
      </c>
      <c r="I13" s="252">
        <f>I9-'DT LTAUDL '!I8-'DT LTAUDL '!I9</f>
        <v>0</v>
      </c>
      <c r="J13" s="257">
        <f>J9-'DT LTAUDL '!J8-'DT LTAUDL '!J9</f>
        <v>0</v>
      </c>
    </row>
    <row r="14" spans="1:11" x14ac:dyDescent="0.25">
      <c r="C14" s="31"/>
      <c r="D14" s="34"/>
      <c r="E14" s="34"/>
      <c r="F14" s="31"/>
      <c r="G14" s="31"/>
    </row>
    <row r="15" spans="1:11" x14ac:dyDescent="0.25">
      <c r="D15" s="34"/>
    </row>
    <row r="16" spans="1:11" x14ac:dyDescent="0.25">
      <c r="D16" s="34"/>
    </row>
    <row r="20" spans="4:10" s="64" customFormat="1" ht="10.199999999999999" x14ac:dyDescent="0.2">
      <c r="D20" s="63"/>
      <c r="E20" s="63"/>
      <c r="F20" s="63"/>
      <c r="I20" s="267"/>
      <c r="J20" s="268"/>
    </row>
    <row r="21" spans="4:10" s="63" customFormat="1" ht="10.199999999999999" x14ac:dyDescent="0.2">
      <c r="I21" s="269"/>
      <c r="J21" s="270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G5" sqref="G5"/>
    </sheetView>
  </sheetViews>
  <sheetFormatPr defaultColWidth="9.109375" defaultRowHeight="13.2" x14ac:dyDescent="0.25"/>
  <cols>
    <col min="1" max="1" width="2.6640625" style="8" customWidth="1"/>
    <col min="2" max="2" width="26.6640625" style="8" customWidth="1"/>
    <col min="3" max="7" width="11.6640625" style="8" customWidth="1"/>
    <col min="8" max="8" width="9.109375" style="8"/>
    <col min="9" max="9" width="11.33203125" style="240" bestFit="1" customWidth="1"/>
    <col min="10" max="10" width="11.6640625" style="240" customWidth="1"/>
    <col min="11" max="11" width="9.109375" style="8"/>
    <col min="12" max="13" width="9.109375" style="84"/>
    <col min="14" max="16384" width="9.109375" style="8"/>
  </cols>
  <sheetData>
    <row r="1" spans="1:14" s="2" customFormat="1" ht="19.95" customHeight="1" x14ac:dyDescent="0.3">
      <c r="A1" s="18" t="s">
        <v>267</v>
      </c>
      <c r="I1" s="241"/>
      <c r="J1" s="241"/>
      <c r="L1" s="75"/>
      <c r="M1" s="75"/>
    </row>
    <row r="2" spans="1:14" s="2" customFormat="1" ht="19.95" customHeight="1" x14ac:dyDescent="0.3">
      <c r="F2" s="42"/>
      <c r="G2" s="35" t="s">
        <v>86</v>
      </c>
      <c r="I2" s="241"/>
      <c r="J2" s="241"/>
      <c r="L2" s="76"/>
      <c r="M2" s="76"/>
    </row>
    <row r="3" spans="1:14" s="7" customFormat="1" ht="110.1" customHeight="1" x14ac:dyDescent="0.3">
      <c r="A3" s="11"/>
      <c r="B3" s="11"/>
      <c r="C3" s="25" t="s">
        <v>237</v>
      </c>
      <c r="D3" s="25" t="s">
        <v>226</v>
      </c>
      <c r="E3" s="25" t="s">
        <v>227</v>
      </c>
      <c r="F3" s="25" t="s">
        <v>245</v>
      </c>
      <c r="G3" s="25" t="s">
        <v>229</v>
      </c>
      <c r="I3" s="243" t="s">
        <v>230</v>
      </c>
      <c r="J3" s="243" t="s">
        <v>231</v>
      </c>
      <c r="L3" s="77"/>
      <c r="M3" s="77"/>
    </row>
    <row r="4" spans="1:14" s="7" customFormat="1" ht="21" customHeight="1" x14ac:dyDescent="0.3">
      <c r="C4" s="9"/>
      <c r="D4" s="50"/>
      <c r="E4" s="9"/>
      <c r="I4" s="242"/>
      <c r="J4" s="242"/>
      <c r="L4" s="77"/>
      <c r="M4" s="77"/>
    </row>
    <row r="5" spans="1:14" s="12" customFormat="1" ht="21" customHeight="1" x14ac:dyDescent="0.25">
      <c r="A5" s="12" t="s">
        <v>32</v>
      </c>
      <c r="C5" s="19">
        <f>SUM(C6:C17)</f>
        <v>13055031.285607025</v>
      </c>
      <c r="D5" s="19">
        <f>SUM(D6:D17)</f>
        <v>13212152.912252363</v>
      </c>
      <c r="E5" s="19">
        <f>SUM(E6:E17)</f>
        <v>99242858.900492117</v>
      </c>
      <c r="F5" s="67">
        <f>+D5/I5*100</f>
        <v>115.97822926628645</v>
      </c>
      <c r="G5" s="67">
        <f>E5/J5*100</f>
        <v>115.09974079073977</v>
      </c>
      <c r="I5" s="253">
        <f>SUM(I6:I17)</f>
        <v>11391925.015441658</v>
      </c>
      <c r="J5" s="253">
        <f>SUM(J6:J17)</f>
        <v>86223355.690195084</v>
      </c>
      <c r="L5" s="78"/>
      <c r="M5" s="79"/>
    </row>
    <row r="6" spans="1:14" ht="19.95" customHeight="1" x14ac:dyDescent="0.25">
      <c r="B6" s="15" t="s">
        <v>36</v>
      </c>
      <c r="C6" s="17">
        <v>3280007.7</v>
      </c>
      <c r="D6" s="17">
        <v>3371294.37</v>
      </c>
      <c r="E6" s="17">
        <v>26878233.728125907</v>
      </c>
      <c r="F6" s="69">
        <f>+D6/I6*100</f>
        <v>105.36684544143617</v>
      </c>
      <c r="G6" s="69">
        <f>E6/J6*100</f>
        <v>109.83774261853698</v>
      </c>
      <c r="I6" s="254">
        <v>3199577.9657974057</v>
      </c>
      <c r="J6" s="254">
        <v>24470854.086534869</v>
      </c>
      <c r="L6" s="79"/>
      <c r="M6" s="79"/>
      <c r="N6" s="31"/>
    </row>
    <row r="7" spans="1:14" ht="19.95" customHeight="1" x14ac:dyDescent="0.25">
      <c r="B7" s="15" t="s">
        <v>37</v>
      </c>
      <c r="C7" s="17">
        <v>899580.6</v>
      </c>
      <c r="D7" s="17">
        <v>944848.12</v>
      </c>
      <c r="E7" s="17">
        <v>7233666.6795471441</v>
      </c>
      <c r="F7" s="69">
        <f t="shared" ref="F7" si="0">+D7/I7*100</f>
        <v>119.67844783272434</v>
      </c>
      <c r="G7" s="69">
        <f>E7/J7*100</f>
        <v>118.95641379297142</v>
      </c>
      <c r="I7" s="254">
        <v>789488.94902165071</v>
      </c>
      <c r="J7" s="254">
        <v>6080938.764795335</v>
      </c>
      <c r="L7" s="79"/>
      <c r="M7" s="79"/>
      <c r="N7" s="31"/>
    </row>
    <row r="8" spans="1:14" ht="26.4" x14ac:dyDescent="0.25">
      <c r="B8" s="15" t="s">
        <v>139</v>
      </c>
      <c r="C8" s="17">
        <v>1419803.9</v>
      </c>
      <c r="D8" s="17">
        <v>1413296.58</v>
      </c>
      <c r="E8" s="17">
        <v>10900500.631080735</v>
      </c>
      <c r="F8" s="69">
        <f t="shared" ref="F8:F17" si="1">+D8/I8*100</f>
        <v>112.94986034212022</v>
      </c>
      <c r="G8" s="69">
        <f>E8/J8*100</f>
        <v>111.53901563596497</v>
      </c>
      <c r="I8" s="254">
        <v>1251260.1394275178</v>
      </c>
      <c r="J8" s="254">
        <v>9772814.0856623668</v>
      </c>
      <c r="L8" s="79"/>
      <c r="M8" s="79"/>
      <c r="N8" s="31"/>
    </row>
    <row r="9" spans="1:14" s="12" customFormat="1" ht="19.95" customHeight="1" x14ac:dyDescent="0.25">
      <c r="B9" s="15" t="s">
        <v>38</v>
      </c>
      <c r="C9" s="17">
        <v>123299.06</v>
      </c>
      <c r="D9" s="17">
        <v>132913.02059024011</v>
      </c>
      <c r="E9" s="17">
        <v>902399.1242059113</v>
      </c>
      <c r="F9" s="69">
        <f t="shared" si="1"/>
        <v>121.44379555762977</v>
      </c>
      <c r="G9" s="69">
        <f t="shared" ref="G9:G17" si="2">E9/J9*100</f>
        <v>113.34848757918574</v>
      </c>
      <c r="I9" s="254">
        <v>109444.06009376391</v>
      </c>
      <c r="J9" s="254">
        <v>796128.06794223108</v>
      </c>
      <c r="L9" s="79"/>
      <c r="M9" s="79"/>
      <c r="N9" s="31"/>
    </row>
    <row r="10" spans="1:14" ht="19.95" customHeight="1" x14ac:dyDescent="0.25">
      <c r="A10" s="16"/>
      <c r="B10" s="15" t="s">
        <v>39</v>
      </c>
      <c r="C10" s="17">
        <v>3131105.34</v>
      </c>
      <c r="D10" s="17">
        <v>3112888.64</v>
      </c>
      <c r="E10" s="17">
        <v>20259775.582292207</v>
      </c>
      <c r="F10" s="69">
        <f t="shared" si="1"/>
        <v>131.55641608982603</v>
      </c>
      <c r="G10" s="69">
        <f t="shared" ref="G10:G16" si="3">E10/J10*100</f>
        <v>125.77180042847628</v>
      </c>
      <c r="I10" s="254">
        <v>2366200.5491807684</v>
      </c>
      <c r="J10" s="254">
        <v>16108360.946787514</v>
      </c>
      <c r="L10" s="79"/>
      <c r="M10" s="79"/>
      <c r="N10" s="31"/>
    </row>
    <row r="11" spans="1:14" ht="19.95" customHeight="1" x14ac:dyDescent="0.25">
      <c r="A11" s="80"/>
      <c r="B11" s="15" t="s">
        <v>137</v>
      </c>
      <c r="C11" s="17">
        <v>745026.90560702619</v>
      </c>
      <c r="D11" s="17">
        <v>759387.15166212094</v>
      </c>
      <c r="E11" s="17">
        <v>5939412.0063421931</v>
      </c>
      <c r="F11" s="69">
        <f t="shared" si="1"/>
        <v>123.50221059138616</v>
      </c>
      <c r="G11" s="69">
        <f t="shared" si="3"/>
        <v>122.17027483717678</v>
      </c>
      <c r="I11" s="254">
        <v>614877.37589944445</v>
      </c>
      <c r="J11" s="254">
        <v>4861585.2049592119</v>
      </c>
      <c r="L11" s="79"/>
      <c r="M11" s="79"/>
      <c r="N11" s="31"/>
    </row>
    <row r="12" spans="1:14" ht="27.6" customHeight="1" x14ac:dyDescent="0.25">
      <c r="A12" s="16"/>
      <c r="B12" s="15" t="s">
        <v>111</v>
      </c>
      <c r="C12" s="17">
        <v>721168.36</v>
      </c>
      <c r="D12" s="17">
        <v>727146.19</v>
      </c>
      <c r="E12" s="17">
        <v>5720226.0977568021</v>
      </c>
      <c r="F12" s="69">
        <f t="shared" si="1"/>
        <v>104.51636421531391</v>
      </c>
      <c r="G12" s="69">
        <f t="shared" si="3"/>
        <v>105.94369900231111</v>
      </c>
      <c r="I12" s="254">
        <v>695724.72737571294</v>
      </c>
      <c r="J12" s="254">
        <v>5399307.5110885249</v>
      </c>
      <c r="L12" s="79"/>
      <c r="M12" s="79"/>
      <c r="N12" s="31"/>
    </row>
    <row r="13" spans="1:14" ht="19.95" customHeight="1" x14ac:dyDescent="0.25">
      <c r="A13" s="80"/>
      <c r="B13" s="15" t="s">
        <v>40</v>
      </c>
      <c r="C13" s="17">
        <v>1501674.08</v>
      </c>
      <c r="D13" s="17">
        <v>1499889.64</v>
      </c>
      <c r="E13" s="17">
        <v>11970462.82887218</v>
      </c>
      <c r="F13" s="69">
        <f t="shared" si="1"/>
        <v>105.86978398609386</v>
      </c>
      <c r="G13" s="69">
        <f t="shared" si="3"/>
        <v>110.64691308423626</v>
      </c>
      <c r="I13" s="254">
        <v>1416730.6133325184</v>
      </c>
      <c r="J13" s="254">
        <v>10818614.360943791</v>
      </c>
      <c r="L13" s="79"/>
      <c r="M13" s="79"/>
      <c r="N13" s="31"/>
    </row>
    <row r="14" spans="1:14" ht="19.95" customHeight="1" x14ac:dyDescent="0.25">
      <c r="A14" s="16"/>
      <c r="B14" s="15" t="s">
        <v>41</v>
      </c>
      <c r="C14" s="17">
        <v>450902.75000000006</v>
      </c>
      <c r="D14" s="17">
        <v>462748.65</v>
      </c>
      <c r="E14" s="17">
        <v>3350407.1005471121</v>
      </c>
      <c r="F14" s="69">
        <f t="shared" si="1"/>
        <v>142.08381852964791</v>
      </c>
      <c r="G14" s="69">
        <f t="shared" si="3"/>
        <v>118.3386943091441</v>
      </c>
      <c r="I14" s="254">
        <v>325687.08723396296</v>
      </c>
      <c r="J14" s="254">
        <v>2831201.6793041667</v>
      </c>
      <c r="L14" s="79"/>
      <c r="M14" s="79"/>
      <c r="N14" s="31"/>
    </row>
    <row r="15" spans="1:14" ht="19.95" customHeight="1" x14ac:dyDescent="0.25">
      <c r="A15" s="80"/>
      <c r="B15" s="15" t="s">
        <v>43</v>
      </c>
      <c r="C15" s="17">
        <v>229637.25</v>
      </c>
      <c r="D15" s="17">
        <v>227297.27000000002</v>
      </c>
      <c r="E15" s="17">
        <v>1706953.772727157</v>
      </c>
      <c r="F15" s="69">
        <f t="shared" si="1"/>
        <v>178.92097420128707</v>
      </c>
      <c r="G15" s="69">
        <f t="shared" si="3"/>
        <v>158.6639312309951</v>
      </c>
      <c r="I15" s="254">
        <v>127037.80035552979</v>
      </c>
      <c r="J15" s="254">
        <v>1075829.74875496</v>
      </c>
      <c r="L15" s="79"/>
      <c r="M15" s="79"/>
      <c r="N15" s="31"/>
    </row>
    <row r="16" spans="1:14" ht="19.95" customHeight="1" x14ac:dyDescent="0.25">
      <c r="A16" s="16"/>
      <c r="B16" s="15" t="s">
        <v>42</v>
      </c>
      <c r="C16" s="17">
        <v>237094.02</v>
      </c>
      <c r="D16" s="17">
        <v>244947.89</v>
      </c>
      <c r="E16" s="17">
        <v>1986085.9950447404</v>
      </c>
      <c r="F16" s="69">
        <f t="shared" si="1"/>
        <v>116.07349767560623</v>
      </c>
      <c r="G16" s="69">
        <f t="shared" si="3"/>
        <v>118.39569416340329</v>
      </c>
      <c r="I16" s="254">
        <v>211028.26649073896</v>
      </c>
      <c r="J16" s="254">
        <v>1677498.5011732373</v>
      </c>
      <c r="L16" s="79"/>
      <c r="M16" s="79"/>
      <c r="N16" s="31"/>
    </row>
    <row r="17" spans="1:14" ht="39.6" x14ac:dyDescent="0.25">
      <c r="A17" s="16"/>
      <c r="B17" s="15" t="s">
        <v>138</v>
      </c>
      <c r="C17" s="17">
        <v>315731.32</v>
      </c>
      <c r="D17" s="17">
        <v>315495.39</v>
      </c>
      <c r="E17" s="17">
        <v>2394735.3539500399</v>
      </c>
      <c r="F17" s="69">
        <f t="shared" si="1"/>
        <v>110.75163392986285</v>
      </c>
      <c r="G17" s="69">
        <f t="shared" si="2"/>
        <v>102.76851739571377</v>
      </c>
      <c r="H17" s="7"/>
      <c r="I17" s="254">
        <v>284867.48123264522</v>
      </c>
      <c r="J17" s="254">
        <v>2330222.7322488534</v>
      </c>
      <c r="L17" s="79"/>
      <c r="M17" s="79"/>
      <c r="N17" s="31"/>
    </row>
    <row r="18" spans="1:14" s="7" customFormat="1" ht="21" customHeight="1" x14ac:dyDescent="0.3">
      <c r="A18" s="81"/>
      <c r="B18" s="57"/>
      <c r="C18" s="82"/>
      <c r="D18" s="82"/>
      <c r="E18" s="83"/>
      <c r="F18" s="57"/>
      <c r="G18" s="57"/>
      <c r="I18" s="265"/>
      <c r="J18" s="265"/>
      <c r="L18" s="77"/>
      <c r="M18" s="77"/>
    </row>
    <row r="19" spans="1:14" s="7" customFormat="1" ht="20.100000000000001" customHeight="1" x14ac:dyDescent="0.3">
      <c r="A19" s="72"/>
      <c r="C19" s="73"/>
      <c r="D19" s="73"/>
      <c r="I19" s="265"/>
      <c r="J19" s="265"/>
      <c r="L19" s="77"/>
      <c r="M19" s="77"/>
    </row>
    <row r="20" spans="1:14" s="7" customFormat="1" ht="20.100000000000001" customHeight="1" x14ac:dyDescent="0.3">
      <c r="A20" s="72"/>
      <c r="C20" s="73"/>
      <c r="D20" s="73"/>
      <c r="I20" s="265"/>
      <c r="J20" s="265"/>
      <c r="L20" s="77"/>
      <c r="M20" s="77"/>
    </row>
    <row r="21" spans="1:14" s="7" customFormat="1" ht="20.100000000000001" customHeight="1" x14ac:dyDescent="0.3">
      <c r="A21" s="74"/>
      <c r="C21" s="73"/>
      <c r="D21" s="73"/>
      <c r="I21" s="265"/>
      <c r="J21" s="265"/>
      <c r="L21" s="77"/>
      <c r="M21" s="77"/>
    </row>
    <row r="22" spans="1:14" s="7" customFormat="1" ht="20.100000000000001" customHeight="1" x14ac:dyDescent="0.3">
      <c r="C22" s="73"/>
      <c r="D22" s="73"/>
      <c r="I22" s="242"/>
      <c r="J22" s="242"/>
      <c r="L22" s="77"/>
      <c r="M22" s="77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G5" sqref="G5"/>
    </sheetView>
  </sheetViews>
  <sheetFormatPr defaultColWidth="9.109375" defaultRowHeight="13.2" x14ac:dyDescent="0.25"/>
  <cols>
    <col min="1" max="1" width="2.6640625" style="8" customWidth="1"/>
    <col min="2" max="2" width="26.6640625" style="8" customWidth="1"/>
    <col min="3" max="7" width="11.6640625" style="8" customWidth="1"/>
    <col min="8" max="8" width="9.109375" style="8"/>
    <col min="9" max="9" width="14.33203125" style="240" bestFit="1" customWidth="1"/>
    <col min="10" max="10" width="12.44140625" style="240" bestFit="1" customWidth="1"/>
    <col min="11" max="16384" width="9.109375" style="8"/>
  </cols>
  <sheetData>
    <row r="1" spans="1:13" s="2" customFormat="1" ht="19.95" customHeight="1" x14ac:dyDescent="0.3">
      <c r="A1" s="18" t="s">
        <v>268</v>
      </c>
      <c r="B1" s="65"/>
      <c r="C1" s="65"/>
      <c r="D1" s="65"/>
      <c r="E1" s="65"/>
      <c r="F1" s="65"/>
      <c r="G1" s="65"/>
      <c r="I1" s="241"/>
      <c r="J1" s="241"/>
    </row>
    <row r="2" spans="1:13" s="2" customFormat="1" ht="19.95" customHeight="1" x14ac:dyDescent="0.3">
      <c r="B2" s="66"/>
      <c r="F2" s="42"/>
      <c r="G2" s="35" t="s">
        <v>86</v>
      </c>
      <c r="I2" s="241"/>
      <c r="J2" s="241"/>
      <c r="M2" s="7"/>
    </row>
    <row r="3" spans="1:13" s="7" customFormat="1" ht="110.1" customHeight="1" x14ac:dyDescent="0.25">
      <c r="A3" s="11"/>
      <c r="B3" s="11"/>
      <c r="C3" s="25" t="s">
        <v>237</v>
      </c>
      <c r="D3" s="25" t="s">
        <v>226</v>
      </c>
      <c r="E3" s="25" t="s">
        <v>227</v>
      </c>
      <c r="F3" s="25" t="s">
        <v>245</v>
      </c>
      <c r="G3" s="25" t="s">
        <v>229</v>
      </c>
      <c r="I3" s="243" t="s">
        <v>230</v>
      </c>
      <c r="J3" s="243" t="s">
        <v>231</v>
      </c>
      <c r="L3" s="2"/>
    </row>
    <row r="4" spans="1:13" s="7" customFormat="1" ht="21" customHeight="1" x14ac:dyDescent="0.25">
      <c r="C4" s="9"/>
      <c r="D4" s="50"/>
      <c r="E4" s="9"/>
      <c r="H4" s="2"/>
      <c r="I4" s="241"/>
      <c r="J4" s="241"/>
      <c r="K4" s="2"/>
      <c r="L4" s="2"/>
    </row>
    <row r="5" spans="1:13" s="12" customFormat="1" ht="21" customHeight="1" x14ac:dyDescent="0.3">
      <c r="B5" s="12" t="s">
        <v>35</v>
      </c>
      <c r="C5" s="26">
        <f>+C6+C7</f>
        <v>1664048.2200000002</v>
      </c>
      <c r="D5" s="26">
        <f>D6+D7</f>
        <v>1644619.82</v>
      </c>
      <c r="E5" s="26">
        <f>E6+E7</f>
        <v>12798324.609999999</v>
      </c>
      <c r="F5" s="181">
        <f>+D5/I5*100</f>
        <v>118.50294467549975</v>
      </c>
      <c r="G5" s="67">
        <f>E5/J5*100</f>
        <v>119.354481068659</v>
      </c>
      <c r="H5" s="18"/>
      <c r="I5" s="261">
        <f>+I6+I7</f>
        <v>1387830.3399999999</v>
      </c>
      <c r="J5" s="261">
        <f>+J6+J7</f>
        <v>10722952.75</v>
      </c>
      <c r="K5" s="18"/>
      <c r="L5" s="18"/>
      <c r="M5" s="68"/>
    </row>
    <row r="6" spans="1:13" ht="21" customHeight="1" x14ac:dyDescent="0.25">
      <c r="A6" s="16"/>
      <c r="B6" s="16" t="s">
        <v>81</v>
      </c>
      <c r="C6" s="61">
        <v>212177.04</v>
      </c>
      <c r="D6" s="61">
        <v>187580</v>
      </c>
      <c r="E6" s="61">
        <v>1363493.71</v>
      </c>
      <c r="F6" s="69">
        <f>+D6/I6*100</f>
        <v>121.44400928122793</v>
      </c>
      <c r="G6" s="69">
        <f>E6/J6*100</f>
        <v>120.96350077420549</v>
      </c>
      <c r="H6" s="2"/>
      <c r="I6" s="254">
        <v>154458.01</v>
      </c>
      <c r="J6" s="254">
        <v>1127194.3199999998</v>
      </c>
      <c r="K6" s="2"/>
      <c r="L6" s="2"/>
      <c r="M6" s="7"/>
    </row>
    <row r="7" spans="1:13" ht="21" customHeight="1" x14ac:dyDescent="0.25">
      <c r="A7" s="16"/>
      <c r="B7" s="16" t="s">
        <v>80</v>
      </c>
      <c r="C7" s="61">
        <v>1451871.1800000002</v>
      </c>
      <c r="D7" s="61">
        <v>1457039.82</v>
      </c>
      <c r="E7" s="61">
        <v>11434830.9</v>
      </c>
      <c r="F7" s="69">
        <f>+D7/I7*100</f>
        <v>118.13462849454393</v>
      </c>
      <c r="G7" s="69">
        <f>E7/J7*100</f>
        <v>119.16547278066483</v>
      </c>
      <c r="H7" s="2"/>
      <c r="I7" s="254">
        <v>1233372.3299999998</v>
      </c>
      <c r="J7" s="254">
        <v>9595758.4299999997</v>
      </c>
      <c r="K7" s="2"/>
      <c r="L7" s="2"/>
      <c r="M7" s="7"/>
    </row>
    <row r="8" spans="1:13" s="12" customFormat="1" ht="21" customHeight="1" x14ac:dyDescent="0.3">
      <c r="B8" s="70" t="s">
        <v>112</v>
      </c>
      <c r="C8" s="26">
        <v>126296.85</v>
      </c>
      <c r="D8" s="26">
        <v>117096.56</v>
      </c>
      <c r="E8" s="26">
        <v>653959.84</v>
      </c>
      <c r="F8" s="67">
        <f>+D8/I8*100</f>
        <v>148.19314221467047</v>
      </c>
      <c r="G8" s="67">
        <f>E8/J8*100</f>
        <v>125.27990043506021</v>
      </c>
      <c r="H8" s="18"/>
      <c r="I8" s="256">
        <v>79016.179999999993</v>
      </c>
      <c r="J8" s="256">
        <v>521999.01</v>
      </c>
      <c r="K8" s="18"/>
      <c r="L8" s="18"/>
    </row>
    <row r="9" spans="1:13" s="12" customFormat="1" ht="21" customHeight="1" x14ac:dyDescent="0.3">
      <c r="B9" s="12" t="s">
        <v>82</v>
      </c>
      <c r="C9" s="26">
        <v>2154313.9619493643</v>
      </c>
      <c r="D9" s="26">
        <v>2172560.5874281116</v>
      </c>
      <c r="E9" s="26">
        <v>16534902.749377478</v>
      </c>
      <c r="F9" s="67">
        <f>+D9/I9*100</f>
        <v>108.99022271286805</v>
      </c>
      <c r="G9" s="67">
        <f>E9/J9*100</f>
        <v>104.33387876046962</v>
      </c>
      <c r="H9" s="18"/>
      <c r="I9" s="256">
        <v>1993353.6544389555</v>
      </c>
      <c r="J9" s="256">
        <v>15848066.750531159</v>
      </c>
      <c r="K9" s="18"/>
      <c r="L9" s="18"/>
    </row>
    <row r="10" spans="1:13" s="7" customFormat="1" ht="21" customHeight="1" x14ac:dyDescent="0.25">
      <c r="A10" s="71"/>
      <c r="B10" s="33"/>
      <c r="C10" s="33"/>
      <c r="D10" s="33"/>
      <c r="E10" s="33"/>
      <c r="F10" s="33"/>
      <c r="G10" s="33"/>
      <c r="H10" s="2"/>
      <c r="I10" s="262"/>
      <c r="J10" s="262"/>
      <c r="K10" s="2"/>
      <c r="L10" s="2"/>
    </row>
    <row r="11" spans="1:13" s="7" customFormat="1" ht="20.100000000000001" customHeight="1" x14ac:dyDescent="0.25">
      <c r="A11" s="72"/>
      <c r="B11" s="8"/>
      <c r="C11" s="73"/>
      <c r="D11" s="73"/>
      <c r="E11" s="73"/>
      <c r="H11" s="2"/>
      <c r="I11" s="262"/>
      <c r="J11" s="262"/>
      <c r="K11" s="2"/>
      <c r="L11" s="2"/>
    </row>
    <row r="12" spans="1:13" s="7" customFormat="1" ht="20.100000000000001" customHeight="1" x14ac:dyDescent="0.25">
      <c r="A12" s="74"/>
      <c r="C12" s="179"/>
      <c r="D12" s="179"/>
      <c r="E12" s="179"/>
      <c r="F12" s="179"/>
      <c r="G12" s="179"/>
      <c r="H12" s="180"/>
      <c r="I12" s="263"/>
      <c r="J12" s="263"/>
      <c r="K12" s="2"/>
      <c r="L12" s="2"/>
    </row>
    <row r="13" spans="1:13" s="7" customFormat="1" ht="20.100000000000001" customHeight="1" x14ac:dyDescent="0.3">
      <c r="C13" s="73"/>
      <c r="D13" s="73"/>
      <c r="E13" s="73"/>
      <c r="F13" s="73"/>
      <c r="G13" s="73"/>
      <c r="I13" s="264"/>
      <c r="J13" s="264"/>
    </row>
    <row r="14" spans="1:13" x14ac:dyDescent="0.25">
      <c r="C14" s="73"/>
      <c r="D14" s="73"/>
      <c r="E14" s="73"/>
      <c r="F14" s="73"/>
      <c r="G14" s="73"/>
    </row>
    <row r="15" spans="1:13" x14ac:dyDescent="0.25">
      <c r="C15" s="73"/>
      <c r="D15" s="73"/>
      <c r="E15" s="73"/>
      <c r="F15" s="73"/>
      <c r="G15" s="73"/>
    </row>
    <row r="16" spans="1:13" x14ac:dyDescent="0.25">
      <c r="C16" s="73"/>
      <c r="D16" s="73"/>
      <c r="E16" s="73"/>
      <c r="F16" s="73"/>
      <c r="G16" s="73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16" workbookViewId="0">
      <selection activeCell="G5" sqref="G5"/>
    </sheetView>
  </sheetViews>
  <sheetFormatPr defaultColWidth="9.109375" defaultRowHeight="13.2" x14ac:dyDescent="0.25"/>
  <cols>
    <col min="1" max="1" width="2.6640625" style="8" customWidth="1"/>
    <col min="2" max="2" width="33.6640625" style="8" customWidth="1"/>
    <col min="3" max="7" width="10.33203125" style="8" customWidth="1"/>
    <col min="8" max="16384" width="9.109375" style="8"/>
  </cols>
  <sheetData>
    <row r="1" spans="1:12" s="2" customFormat="1" ht="19.95" customHeight="1" x14ac:dyDescent="0.3">
      <c r="A1" s="18" t="s">
        <v>269</v>
      </c>
    </row>
    <row r="2" spans="1:12" s="2" customFormat="1" ht="19.95" customHeight="1" x14ac:dyDescent="0.25">
      <c r="F2" s="104"/>
      <c r="G2" s="104" t="s">
        <v>143</v>
      </c>
    </row>
    <row r="3" spans="1:12" ht="35.1" customHeight="1" x14ac:dyDescent="0.25">
      <c r="A3" s="105"/>
      <c r="B3" s="106"/>
      <c r="C3" s="294" t="s">
        <v>232</v>
      </c>
      <c r="D3" s="294"/>
      <c r="E3" s="294"/>
      <c r="F3" s="294"/>
      <c r="G3" s="292" t="s">
        <v>236</v>
      </c>
    </row>
    <row r="4" spans="1:12" ht="75" customHeight="1" x14ac:dyDescent="0.25">
      <c r="A4" s="107"/>
      <c r="B4" s="108"/>
      <c r="C4" s="109" t="s">
        <v>94</v>
      </c>
      <c r="D4" s="109" t="s">
        <v>44</v>
      </c>
      <c r="E4" s="109" t="s">
        <v>45</v>
      </c>
      <c r="F4" s="25" t="s">
        <v>46</v>
      </c>
      <c r="G4" s="293"/>
    </row>
    <row r="5" spans="1:12" ht="21" customHeight="1" x14ac:dyDescent="0.25">
      <c r="A5" s="107"/>
      <c r="B5" s="108"/>
      <c r="C5" s="110"/>
      <c r="D5" s="110"/>
      <c r="E5" s="110"/>
      <c r="F5" s="9"/>
      <c r="G5" s="9"/>
    </row>
    <row r="6" spans="1:12" ht="21" customHeight="1" x14ac:dyDescent="0.25">
      <c r="A6" s="111" t="s">
        <v>87</v>
      </c>
      <c r="B6" s="108"/>
      <c r="C6" s="112">
        <v>116.68083652219381</v>
      </c>
      <c r="D6" s="112">
        <v>102.96189809429023</v>
      </c>
      <c r="E6" s="112">
        <v>102.34203403380246</v>
      </c>
      <c r="F6" s="112">
        <v>100.25858439102851</v>
      </c>
      <c r="G6" s="112">
        <v>102.72672510671694</v>
      </c>
      <c r="H6" s="112"/>
      <c r="I6" s="112"/>
      <c r="J6" s="112"/>
      <c r="K6" s="112"/>
      <c r="L6" s="112"/>
    </row>
    <row r="7" spans="1:12" ht="21" customHeight="1" x14ac:dyDescent="0.25">
      <c r="A7" s="108"/>
      <c r="B7" s="108" t="s">
        <v>47</v>
      </c>
      <c r="C7" s="113">
        <v>123.97671111641277</v>
      </c>
      <c r="D7" s="113">
        <v>101.87800647661082</v>
      </c>
      <c r="E7" s="113">
        <v>100.98945296422394</v>
      </c>
      <c r="F7" s="113">
        <v>100.31957132251674</v>
      </c>
      <c r="G7" s="113">
        <v>102.84511554780853</v>
      </c>
      <c r="H7" s="113"/>
      <c r="I7" s="112"/>
      <c r="J7" s="112"/>
      <c r="K7" s="113"/>
      <c r="L7" s="113"/>
    </row>
    <row r="8" spans="1:12" s="85" customFormat="1" ht="21" customHeight="1" x14ac:dyDescent="0.25">
      <c r="A8" s="114"/>
      <c r="B8" s="114" t="s">
        <v>91</v>
      </c>
      <c r="C8" s="115">
        <v>126.77819099036223</v>
      </c>
      <c r="D8" s="115">
        <v>100.38810437295118</v>
      </c>
      <c r="E8" s="115">
        <v>96.799152772875402</v>
      </c>
      <c r="F8" s="115">
        <v>100.77047707018649</v>
      </c>
      <c r="G8" s="115">
        <v>101.0956985877564</v>
      </c>
      <c r="H8" s="115"/>
      <c r="I8" s="116"/>
      <c r="J8" s="116"/>
      <c r="K8" s="115"/>
      <c r="L8" s="115"/>
    </row>
    <row r="9" spans="1:12" s="85" customFormat="1" ht="21" customHeight="1" x14ac:dyDescent="0.25">
      <c r="A9" s="114"/>
      <c r="B9" s="114" t="s">
        <v>48</v>
      </c>
      <c r="C9" s="115">
        <v>121.70081021353838</v>
      </c>
      <c r="D9" s="115">
        <v>102.18114022042097</v>
      </c>
      <c r="E9" s="115">
        <v>101.61271480579326</v>
      </c>
      <c r="F9" s="115">
        <v>100.25724875659998</v>
      </c>
      <c r="G9" s="115">
        <v>103.11178589942782</v>
      </c>
      <c r="H9" s="115"/>
      <c r="I9" s="116"/>
      <c r="J9" s="116"/>
      <c r="K9" s="115"/>
      <c r="L9" s="115"/>
    </row>
    <row r="10" spans="1:12" s="85" customFormat="1" ht="21" customHeight="1" x14ac:dyDescent="0.25">
      <c r="A10" s="114"/>
      <c r="B10" s="114" t="s">
        <v>49</v>
      </c>
      <c r="C10" s="115">
        <v>131.43380227602077</v>
      </c>
      <c r="D10" s="115">
        <v>101.76477013536562</v>
      </c>
      <c r="E10" s="115">
        <v>101.64641000870773</v>
      </c>
      <c r="F10" s="115">
        <v>100.23872864797721</v>
      </c>
      <c r="G10" s="115">
        <v>103.07427620146748</v>
      </c>
      <c r="H10" s="115"/>
      <c r="I10" s="116"/>
      <c r="J10" s="116"/>
      <c r="K10" s="115"/>
      <c r="L10" s="115"/>
    </row>
    <row r="11" spans="1:12" ht="21" customHeight="1" x14ac:dyDescent="0.25">
      <c r="A11" s="108"/>
      <c r="B11" s="108" t="s">
        <v>50</v>
      </c>
      <c r="C11" s="113">
        <v>122.44935795403848</v>
      </c>
      <c r="D11" s="113">
        <v>102.46323859960307</v>
      </c>
      <c r="E11" s="113">
        <v>102.24350328986762</v>
      </c>
      <c r="F11" s="113">
        <v>100.22079103427733</v>
      </c>
      <c r="G11" s="113">
        <v>101.28435557316759</v>
      </c>
      <c r="H11" s="113"/>
      <c r="I11" s="112"/>
      <c r="J11" s="112"/>
      <c r="K11" s="113"/>
      <c r="L11" s="113"/>
    </row>
    <row r="12" spans="1:12" ht="21" customHeight="1" x14ac:dyDescent="0.25">
      <c r="A12" s="108"/>
      <c r="B12" s="108" t="s">
        <v>51</v>
      </c>
      <c r="C12" s="113">
        <v>101.47515392625739</v>
      </c>
      <c r="D12" s="113">
        <v>99.191804670793204</v>
      </c>
      <c r="E12" s="113">
        <v>98.0294695438877</v>
      </c>
      <c r="F12" s="113">
        <v>99.56681888984636</v>
      </c>
      <c r="G12" s="113">
        <v>99.712519165605997</v>
      </c>
      <c r="H12" s="113"/>
      <c r="I12" s="112"/>
      <c r="J12" s="112"/>
      <c r="K12" s="113"/>
      <c r="L12" s="113"/>
    </row>
    <row r="13" spans="1:12" ht="21" customHeight="1" x14ac:dyDescent="0.25">
      <c r="A13" s="108"/>
      <c r="B13" s="108" t="s">
        <v>90</v>
      </c>
      <c r="C13" s="113">
        <v>125.92085513901738</v>
      </c>
      <c r="D13" s="113">
        <v>107.92513756980686</v>
      </c>
      <c r="E13" s="113">
        <v>106.63251970794005</v>
      </c>
      <c r="F13" s="113">
        <v>101.08327139410196</v>
      </c>
      <c r="G13" s="113">
        <v>105.81813345968028</v>
      </c>
      <c r="H13" s="113"/>
      <c r="I13" s="112"/>
      <c r="J13" s="112"/>
      <c r="K13" s="113"/>
      <c r="L13" s="113"/>
    </row>
    <row r="14" spans="1:12" ht="21" customHeight="1" x14ac:dyDescent="0.25">
      <c r="A14" s="108"/>
      <c r="B14" s="108" t="s">
        <v>52</v>
      </c>
      <c r="C14" s="113">
        <v>110.44006160739353</v>
      </c>
      <c r="D14" s="113">
        <v>103.36064275603979</v>
      </c>
      <c r="E14" s="113">
        <v>101.60826418961794</v>
      </c>
      <c r="F14" s="113">
        <v>100.51056342675859</v>
      </c>
      <c r="G14" s="113">
        <v>102.52056416879532</v>
      </c>
      <c r="H14" s="113"/>
      <c r="I14" s="112"/>
      <c r="J14" s="112"/>
      <c r="K14" s="113"/>
      <c r="L14" s="113"/>
    </row>
    <row r="15" spans="1:12" ht="21" customHeight="1" x14ac:dyDescent="0.25">
      <c r="A15" s="108"/>
      <c r="B15" s="108" t="s">
        <v>53</v>
      </c>
      <c r="C15" s="113">
        <v>123.36790054690502</v>
      </c>
      <c r="D15" s="113">
        <v>111.66884981764046</v>
      </c>
      <c r="E15" s="113">
        <v>111.5058061465872</v>
      </c>
      <c r="F15" s="113">
        <v>100.02727063572424</v>
      </c>
      <c r="G15" s="113">
        <v>111.52959963357456</v>
      </c>
      <c r="H15" s="113"/>
      <c r="I15" s="112"/>
      <c r="J15" s="112"/>
      <c r="K15" s="113"/>
      <c r="L15" s="113"/>
    </row>
    <row r="16" spans="1:12" ht="21" customHeight="1" x14ac:dyDescent="0.25">
      <c r="A16" s="108"/>
      <c r="B16" s="108" t="s">
        <v>88</v>
      </c>
      <c r="C16" s="113">
        <v>128.29646577345906</v>
      </c>
      <c r="D16" s="113">
        <v>115.8111019477863</v>
      </c>
      <c r="E16" s="113">
        <v>115.8111019477863</v>
      </c>
      <c r="F16" s="113">
        <v>100</v>
      </c>
      <c r="G16" s="113">
        <v>115.8111019477863</v>
      </c>
      <c r="H16" s="113"/>
      <c r="I16" s="112"/>
      <c r="J16" s="112"/>
      <c r="K16" s="113"/>
      <c r="L16" s="113"/>
    </row>
    <row r="17" spans="1:12" ht="21" customHeight="1" x14ac:dyDescent="0.25">
      <c r="A17" s="108"/>
      <c r="B17" s="108" t="s">
        <v>54</v>
      </c>
      <c r="C17" s="113">
        <v>102.76542975105126</v>
      </c>
      <c r="D17" s="113">
        <v>97.519178984353545</v>
      </c>
      <c r="E17" s="113">
        <v>98.878985039253891</v>
      </c>
      <c r="F17" s="113">
        <v>99.606199919514509</v>
      </c>
      <c r="G17" s="113">
        <v>96.346748806971661</v>
      </c>
      <c r="H17" s="113"/>
      <c r="I17" s="112"/>
      <c r="J17" s="112"/>
      <c r="K17" s="113"/>
      <c r="L17" s="113"/>
    </row>
    <row r="18" spans="1:12" ht="21" customHeight="1" x14ac:dyDescent="0.25">
      <c r="A18" s="108"/>
      <c r="B18" s="108" t="s">
        <v>55</v>
      </c>
      <c r="C18" s="113">
        <v>95.311045634306367</v>
      </c>
      <c r="D18" s="113">
        <v>99.31906637831618</v>
      </c>
      <c r="E18" s="113">
        <v>99.133078278713455</v>
      </c>
      <c r="F18" s="113">
        <v>99.781878419465983</v>
      </c>
      <c r="G18" s="113">
        <v>99.994512598983846</v>
      </c>
      <c r="H18" s="113"/>
      <c r="I18" s="112"/>
      <c r="J18" s="112"/>
      <c r="K18" s="113"/>
      <c r="L18" s="113"/>
    </row>
    <row r="19" spans="1:12" ht="21" customHeight="1" x14ac:dyDescent="0.25">
      <c r="A19" s="108"/>
      <c r="B19" s="108" t="s">
        <v>56</v>
      </c>
      <c r="C19" s="113">
        <v>116.42687801401166</v>
      </c>
      <c r="D19" s="113">
        <v>99.689811483113601</v>
      </c>
      <c r="E19" s="113">
        <v>99.819872499812291</v>
      </c>
      <c r="F19" s="113">
        <v>100.04934344310701</v>
      </c>
      <c r="G19" s="113">
        <v>97.32006255614732</v>
      </c>
      <c r="H19" s="113"/>
      <c r="I19" s="112"/>
      <c r="J19" s="112"/>
      <c r="K19" s="113"/>
      <c r="L19" s="113"/>
    </row>
    <row r="20" spans="1:12" ht="21" customHeight="1" x14ac:dyDescent="0.25">
      <c r="A20" s="108"/>
      <c r="B20" s="108" t="s">
        <v>89</v>
      </c>
      <c r="C20" s="113">
        <v>115.58310495029356</v>
      </c>
      <c r="D20" s="113">
        <v>99.868000901207211</v>
      </c>
      <c r="E20" s="113">
        <v>99.999996936068982</v>
      </c>
      <c r="F20" s="113">
        <v>100</v>
      </c>
      <c r="G20" s="113">
        <v>96.819868372438521</v>
      </c>
      <c r="H20" s="113"/>
      <c r="I20" s="112"/>
      <c r="J20" s="112"/>
      <c r="K20" s="113"/>
      <c r="L20" s="113"/>
    </row>
    <row r="21" spans="1:12" ht="21" customHeight="1" x14ac:dyDescent="0.25">
      <c r="A21" s="108"/>
      <c r="B21" s="108" t="s">
        <v>57</v>
      </c>
      <c r="C21" s="113">
        <v>101.80228224019841</v>
      </c>
      <c r="D21" s="113">
        <v>101.30972480776931</v>
      </c>
      <c r="E21" s="113">
        <v>101.46881552844856</v>
      </c>
      <c r="F21" s="113">
        <v>100.05033956164569</v>
      </c>
      <c r="G21" s="113">
        <v>101.42722021524368</v>
      </c>
      <c r="H21" s="113"/>
      <c r="I21" s="112"/>
      <c r="J21" s="112"/>
      <c r="K21" s="113"/>
      <c r="L21" s="113"/>
    </row>
    <row r="22" spans="1:12" ht="21" customHeight="1" x14ac:dyDescent="0.25">
      <c r="A22" s="108"/>
      <c r="B22" s="108" t="s">
        <v>58</v>
      </c>
      <c r="C22" s="113">
        <v>126.08236432552941</v>
      </c>
      <c r="D22" s="113">
        <v>103.3624009199944</v>
      </c>
      <c r="E22" s="113">
        <v>102.00105940298725</v>
      </c>
      <c r="F22" s="113">
        <v>100.39250864656231</v>
      </c>
      <c r="G22" s="113">
        <v>105.88087570055518</v>
      </c>
      <c r="H22" s="113"/>
      <c r="I22" s="112"/>
      <c r="J22" s="112"/>
      <c r="K22" s="113"/>
      <c r="L22" s="113"/>
    </row>
    <row r="23" spans="1:12" s="12" customFormat="1" ht="21" customHeight="1" x14ac:dyDescent="0.25">
      <c r="A23" s="111" t="s">
        <v>59</v>
      </c>
      <c r="B23" s="117"/>
      <c r="C23" s="112">
        <v>282.61670970616217</v>
      </c>
      <c r="D23" s="112">
        <v>143.33588945431589</v>
      </c>
      <c r="E23" s="112">
        <v>130.86564927587773</v>
      </c>
      <c r="F23" s="112">
        <v>100.51016553621849</v>
      </c>
      <c r="G23" s="112">
        <v>141.69267823651177</v>
      </c>
      <c r="H23" s="112"/>
      <c r="I23" s="112"/>
      <c r="J23" s="112"/>
      <c r="K23" s="112"/>
      <c r="L23" s="112"/>
    </row>
    <row r="24" spans="1:12" ht="21" customHeight="1" x14ac:dyDescent="0.25">
      <c r="A24" s="111" t="s">
        <v>60</v>
      </c>
      <c r="B24" s="117"/>
      <c r="C24" s="112">
        <v>113.31439369123423</v>
      </c>
      <c r="D24" s="112">
        <v>104.41187940598186</v>
      </c>
      <c r="E24" s="112">
        <v>104.11478065558303</v>
      </c>
      <c r="F24" s="112">
        <v>100.24941079530841</v>
      </c>
      <c r="G24" s="112">
        <v>103.76867297725629</v>
      </c>
      <c r="H24" s="112"/>
      <c r="I24" s="112"/>
      <c r="J24" s="112"/>
      <c r="K24" s="112"/>
      <c r="L24" s="112"/>
    </row>
    <row r="25" spans="1:12" ht="21" customHeight="1" x14ac:dyDescent="0.25">
      <c r="A25" s="33"/>
      <c r="B25" s="33"/>
      <c r="C25" s="33"/>
      <c r="D25" s="33"/>
      <c r="E25" s="33"/>
      <c r="F25" s="33"/>
      <c r="G25" s="33"/>
    </row>
  </sheetData>
  <mergeCells count="2">
    <mergeCell ref="G3:G4"/>
    <mergeCell ref="C3:F3"/>
  </mergeCells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="96" zoomScaleNormal="96" workbookViewId="0">
      <selection activeCell="G5" sqref="G5"/>
    </sheetView>
  </sheetViews>
  <sheetFormatPr defaultColWidth="9.109375" defaultRowHeight="13.2" x14ac:dyDescent="0.25"/>
  <cols>
    <col min="1" max="1" width="2.6640625" style="8" customWidth="1"/>
    <col min="2" max="2" width="26.6640625" style="8" customWidth="1"/>
    <col min="3" max="7" width="11.6640625" style="8" customWidth="1"/>
    <col min="8" max="8" width="9.109375" style="8"/>
    <col min="9" max="9" width="11.33203125" style="240" bestFit="1" customWidth="1"/>
    <col min="10" max="10" width="11.33203125" style="240" customWidth="1"/>
    <col min="11" max="11" width="11.6640625" style="240" customWidth="1"/>
    <col min="12" max="12" width="11.33203125" style="8" bestFit="1" customWidth="1"/>
    <col min="13" max="14" width="11.6640625" style="8" customWidth="1"/>
    <col min="15" max="16" width="9.109375" style="8" customWidth="1"/>
    <col min="17" max="16384" width="9.109375" style="8"/>
  </cols>
  <sheetData>
    <row r="1" spans="1:19" s="2" customFormat="1" ht="19.95" customHeight="1" x14ac:dyDescent="0.3">
      <c r="A1" s="18" t="s">
        <v>270</v>
      </c>
      <c r="I1" s="241"/>
      <c r="J1" s="241"/>
      <c r="K1" s="241"/>
    </row>
    <row r="2" spans="1:19" s="2" customFormat="1" ht="19.95" customHeight="1" x14ac:dyDescent="0.3">
      <c r="F2" s="42"/>
      <c r="G2" s="35" t="s">
        <v>86</v>
      </c>
      <c r="I2" s="241"/>
      <c r="J2" s="241"/>
      <c r="K2" s="241"/>
    </row>
    <row r="3" spans="1:19" s="7" customFormat="1" ht="126" customHeight="1" x14ac:dyDescent="0.3">
      <c r="A3" s="11"/>
      <c r="B3" s="11"/>
      <c r="C3" s="25" t="s">
        <v>226</v>
      </c>
      <c r="D3" s="25" t="s">
        <v>227</v>
      </c>
      <c r="E3" s="25" t="s">
        <v>244</v>
      </c>
      <c r="F3" s="25" t="s">
        <v>245</v>
      </c>
      <c r="G3" s="25" t="s">
        <v>229</v>
      </c>
      <c r="I3" s="242" t="s">
        <v>238</v>
      </c>
      <c r="J3" s="243" t="s">
        <v>230</v>
      </c>
      <c r="K3" s="243" t="s">
        <v>231</v>
      </c>
      <c r="M3" s="49"/>
      <c r="N3" s="49"/>
    </row>
    <row r="4" spans="1:19" s="7" customFormat="1" ht="21" customHeight="1" x14ac:dyDescent="0.3">
      <c r="C4" s="50"/>
      <c r="D4" s="9"/>
      <c r="E4" s="9"/>
      <c r="I4" s="242"/>
      <c r="J4" s="242"/>
      <c r="K4" s="242"/>
    </row>
    <row r="5" spans="1:19" s="12" customFormat="1" ht="21" customHeight="1" x14ac:dyDescent="0.25">
      <c r="A5" s="12" t="s">
        <v>32</v>
      </c>
      <c r="C5" s="19">
        <f>C7+C10+C13+C14</f>
        <v>1651498.0809999998</v>
      </c>
      <c r="D5" s="19">
        <f>D7+D10+D13+D14</f>
        <v>13184238.166181486</v>
      </c>
      <c r="E5" s="59">
        <f>+C5/I5*100</f>
        <v>99.319533153124794</v>
      </c>
      <c r="F5" s="59">
        <f t="shared" ref="F5:G13" si="0">+C5/J5*100</f>
        <v>105.91794491678127</v>
      </c>
      <c r="G5" s="59">
        <f t="shared" si="0"/>
        <v>110.95269537941388</v>
      </c>
      <c r="I5" s="253">
        <f>I7+I10+I13+I14</f>
        <v>1662812.9720000001</v>
      </c>
      <c r="J5" s="253">
        <f t="shared" ref="J5:K5" si="1">J7+J10+J13+J14</f>
        <v>1559224.0599999996</v>
      </c>
      <c r="K5" s="253">
        <f t="shared" si="1"/>
        <v>11882756.089067202</v>
      </c>
      <c r="L5" s="30"/>
      <c r="M5" s="26"/>
      <c r="N5" s="26"/>
      <c r="O5" s="86"/>
      <c r="P5" s="86"/>
      <c r="S5" s="27"/>
    </row>
    <row r="6" spans="1:19" s="12" customFormat="1" ht="21" customHeight="1" x14ac:dyDescent="0.25">
      <c r="A6" s="85" t="s">
        <v>140</v>
      </c>
      <c r="C6" s="19"/>
      <c r="D6" s="19"/>
      <c r="E6" s="59"/>
      <c r="F6" s="59"/>
      <c r="G6" s="59"/>
      <c r="I6" s="253"/>
      <c r="J6" s="253"/>
      <c r="K6" s="253"/>
      <c r="L6" s="30"/>
      <c r="M6" s="26"/>
      <c r="N6" s="26"/>
      <c r="O6" s="86"/>
      <c r="P6" s="86"/>
      <c r="S6" s="27"/>
    </row>
    <row r="7" spans="1:19" s="12" customFormat="1" ht="21" customHeight="1" x14ac:dyDescent="0.25">
      <c r="A7" s="20" t="s">
        <v>61</v>
      </c>
      <c r="C7" s="19">
        <f>C9+C8</f>
        <v>301675.75</v>
      </c>
      <c r="D7" s="19">
        <f>D9+D8</f>
        <v>2596341.7029862725</v>
      </c>
      <c r="E7" s="59">
        <f>+C7/I7*100</f>
        <v>96.716891678953615</v>
      </c>
      <c r="F7" s="59">
        <f>+C7/J7*100</f>
        <v>118.8441971123857</v>
      </c>
      <c r="G7" s="59">
        <f t="shared" si="0"/>
        <v>122.13086183400435</v>
      </c>
      <c r="I7" s="253">
        <f t="shared" ref="I7:K7" si="2">I9+I8</f>
        <v>311916.3</v>
      </c>
      <c r="J7" s="253">
        <f t="shared" si="2"/>
        <v>253841.38</v>
      </c>
      <c r="K7" s="253">
        <f t="shared" si="2"/>
        <v>2125868.6494124001</v>
      </c>
      <c r="L7" s="30"/>
      <c r="M7" s="26"/>
      <c r="N7" s="26"/>
      <c r="O7" s="86"/>
      <c r="P7" s="86"/>
      <c r="S7" s="27"/>
    </row>
    <row r="8" spans="1:19" s="12" customFormat="1" ht="21" customHeight="1" x14ac:dyDescent="0.25">
      <c r="A8" s="20"/>
      <c r="B8" s="8" t="s">
        <v>64</v>
      </c>
      <c r="C8" s="17">
        <v>295813.65000000002</v>
      </c>
      <c r="D8" s="17">
        <v>2512742.4534047488</v>
      </c>
      <c r="E8" s="60">
        <f>+C8/I8*100</f>
        <v>96.967146601299376</v>
      </c>
      <c r="F8" s="60">
        <f t="shared" si="0"/>
        <v>118.99054575645111</v>
      </c>
      <c r="G8" s="60">
        <f t="shared" si="0"/>
        <v>122.13018395842221</v>
      </c>
      <c r="H8" s="8"/>
      <c r="I8" s="254">
        <v>305065.84999999998</v>
      </c>
      <c r="J8" s="254">
        <v>248602.65</v>
      </c>
      <c r="K8" s="254">
        <v>2057429.5165724</v>
      </c>
      <c r="L8" s="30"/>
      <c r="M8" s="26"/>
      <c r="N8" s="29"/>
      <c r="O8" s="86"/>
      <c r="P8" s="86"/>
      <c r="Q8" s="87"/>
      <c r="R8" s="88"/>
      <c r="S8" s="27"/>
    </row>
    <row r="9" spans="1:19" ht="21" customHeight="1" x14ac:dyDescent="0.25">
      <c r="B9" s="8" t="s">
        <v>65</v>
      </c>
      <c r="C9" s="17">
        <v>5862.1</v>
      </c>
      <c r="D9" s="17">
        <v>83599.249581523516</v>
      </c>
      <c r="E9" s="60">
        <f>+C9/I9*100</f>
        <v>85.572480639957973</v>
      </c>
      <c r="F9" s="60">
        <f t="shared" si="0"/>
        <v>111.89925802627738</v>
      </c>
      <c r="G9" s="60">
        <f t="shared" si="0"/>
        <v>122.15124025163422</v>
      </c>
      <c r="I9" s="254">
        <v>6850.45</v>
      </c>
      <c r="J9" s="254">
        <v>5238.7299999999996</v>
      </c>
      <c r="K9" s="254">
        <v>68439.13284000002</v>
      </c>
      <c r="L9" s="30"/>
      <c r="M9" s="26"/>
      <c r="N9" s="29"/>
      <c r="O9" s="86"/>
      <c r="P9" s="86"/>
      <c r="Q9" s="88"/>
      <c r="R9" s="88"/>
      <c r="S9" s="27"/>
    </row>
    <row r="10" spans="1:19" s="12" customFormat="1" ht="21" customHeight="1" x14ac:dyDescent="0.25">
      <c r="A10" s="20" t="s">
        <v>62</v>
      </c>
      <c r="C10" s="19">
        <f>+C11+C12</f>
        <v>1155937.4909999999</v>
      </c>
      <c r="D10" s="19">
        <f>+D11+D12</f>
        <v>9153517.785656156</v>
      </c>
      <c r="E10" s="59">
        <f t="shared" ref="E10" si="3">+C10/I10*100</f>
        <v>99.507695124942714</v>
      </c>
      <c r="F10" s="59">
        <f t="shared" si="0"/>
        <v>100.89710327081933</v>
      </c>
      <c r="G10" s="59">
        <f t="shared" si="0"/>
        <v>106.59199596315673</v>
      </c>
      <c r="I10" s="253">
        <f t="shared" ref="I10:K10" si="4">+I11+I12</f>
        <v>1161656.382</v>
      </c>
      <c r="J10" s="253">
        <f t="shared" si="4"/>
        <v>1145659.7399999998</v>
      </c>
      <c r="K10" s="253">
        <f t="shared" si="4"/>
        <v>8587434.453164801</v>
      </c>
      <c r="L10" s="30"/>
      <c r="M10" s="26"/>
      <c r="N10" s="26"/>
      <c r="O10" s="86"/>
      <c r="P10" s="86"/>
      <c r="S10" s="27"/>
    </row>
    <row r="11" spans="1:19" ht="21" customHeight="1" x14ac:dyDescent="0.25">
      <c r="B11" s="8" t="s">
        <v>64</v>
      </c>
      <c r="C11" s="17">
        <v>881373.65100000007</v>
      </c>
      <c r="D11" s="17">
        <v>7030165.8000908904</v>
      </c>
      <c r="E11" s="60">
        <f>+C11/I11*100</f>
        <v>99.120027719349693</v>
      </c>
      <c r="F11" s="60">
        <f t="shared" si="0"/>
        <v>102.16128947119245</v>
      </c>
      <c r="G11" s="60">
        <f t="shared" si="0"/>
        <v>110.09591979801181</v>
      </c>
      <c r="I11" s="254">
        <v>889198.35</v>
      </c>
      <c r="J11" s="254">
        <v>862727.60999999987</v>
      </c>
      <c r="K11" s="254">
        <v>6385491.6812438006</v>
      </c>
      <c r="L11" s="30"/>
      <c r="M11" s="26"/>
      <c r="N11" s="29"/>
      <c r="O11" s="86"/>
      <c r="P11" s="86"/>
      <c r="Q11" s="88"/>
      <c r="R11" s="88"/>
      <c r="S11" s="27"/>
    </row>
    <row r="12" spans="1:19" ht="21" customHeight="1" x14ac:dyDescent="0.25">
      <c r="B12" s="8" t="s">
        <v>65</v>
      </c>
      <c r="C12" s="17">
        <v>274563.83999999997</v>
      </c>
      <c r="D12" s="17">
        <v>2123351.9855652656</v>
      </c>
      <c r="E12" s="60">
        <f>+C12/I12*100</f>
        <v>100.77289261195281</v>
      </c>
      <c r="F12" s="60">
        <f t="shared" si="0"/>
        <v>97.04229774115791</v>
      </c>
      <c r="G12" s="60">
        <f t="shared" si="0"/>
        <v>96.430843373500991</v>
      </c>
      <c r="I12" s="254">
        <v>272458.03199999995</v>
      </c>
      <c r="J12" s="254">
        <v>282932.13</v>
      </c>
      <c r="K12" s="254">
        <v>2201942.771921</v>
      </c>
      <c r="L12" s="29"/>
      <c r="M12" s="26"/>
      <c r="N12" s="29"/>
      <c r="O12" s="86"/>
      <c r="P12" s="86"/>
      <c r="Q12" s="88"/>
      <c r="R12" s="88"/>
      <c r="S12" s="27"/>
    </row>
    <row r="13" spans="1:19" s="12" customFormat="1" ht="21" customHeight="1" x14ac:dyDescent="0.25">
      <c r="A13" s="20" t="s">
        <v>63</v>
      </c>
      <c r="C13" s="19">
        <v>118082.20000000001</v>
      </c>
      <c r="D13" s="19">
        <v>959282.06753905863</v>
      </c>
      <c r="E13" s="59">
        <f>+C13/I13*100</f>
        <v>98.491140174686748</v>
      </c>
      <c r="F13" s="59">
        <f t="shared" si="0"/>
        <v>96.574799092501692</v>
      </c>
      <c r="G13" s="59">
        <f t="shared" si="0"/>
        <v>101.831776319749</v>
      </c>
      <c r="I13" s="255">
        <v>119891.18999999999</v>
      </c>
      <c r="J13" s="256">
        <v>122270.2</v>
      </c>
      <c r="K13" s="256">
        <v>942026.2536980001</v>
      </c>
      <c r="L13" s="29"/>
      <c r="M13" s="26"/>
      <c r="N13" s="30"/>
      <c r="O13" s="86"/>
      <c r="P13" s="86"/>
      <c r="Q13" s="88"/>
      <c r="R13" s="88"/>
      <c r="S13" s="27"/>
    </row>
    <row r="14" spans="1:19" s="12" customFormat="1" ht="21" customHeight="1" x14ac:dyDescent="0.25">
      <c r="A14" s="20" t="s">
        <v>141</v>
      </c>
      <c r="C14" s="19">
        <v>75802.64</v>
      </c>
      <c r="D14" s="19">
        <v>475096.61</v>
      </c>
      <c r="E14" s="59">
        <f>+C14/I14*100</f>
        <v>109.30587419303205</v>
      </c>
      <c r="F14" s="59">
        <f t="shared" ref="F14" si="5">+C14/J14*100</f>
        <v>202.39544556686639</v>
      </c>
      <c r="G14" s="59">
        <f t="shared" ref="G14" si="6">+D14/K14*100</f>
        <v>208.90095204177865</v>
      </c>
      <c r="I14" s="255">
        <v>69349.100000000006</v>
      </c>
      <c r="J14" s="256">
        <v>37452.740000000005</v>
      </c>
      <c r="K14" s="256">
        <v>227426.732792</v>
      </c>
      <c r="L14" s="29"/>
      <c r="M14" s="26"/>
      <c r="N14" s="30"/>
      <c r="O14" s="86"/>
      <c r="P14" s="86"/>
      <c r="Q14" s="88"/>
      <c r="R14" s="88"/>
      <c r="S14" s="27"/>
    </row>
    <row r="15" spans="1:19" s="7" customFormat="1" ht="21" customHeight="1" x14ac:dyDescent="0.25">
      <c r="A15" s="57"/>
      <c r="B15" s="57"/>
      <c r="C15" s="33"/>
      <c r="D15" s="33"/>
      <c r="E15" s="33"/>
      <c r="F15" s="33"/>
      <c r="G15" s="33"/>
      <c r="I15" s="242"/>
      <c r="J15" s="242"/>
      <c r="K15" s="242"/>
    </row>
    <row r="16" spans="1:19" s="7" customFormat="1" ht="20.100000000000001" customHeight="1" x14ac:dyDescent="0.3">
      <c r="A16" s="74"/>
      <c r="C16" s="73"/>
      <c r="D16" s="73"/>
      <c r="I16" s="242"/>
      <c r="J16" s="242"/>
      <c r="K16" s="242"/>
    </row>
    <row r="17" spans="1:13" s="7" customFormat="1" ht="20.100000000000001" customHeight="1" x14ac:dyDescent="0.3">
      <c r="A17" s="72"/>
      <c r="C17" s="73"/>
      <c r="D17" s="73"/>
      <c r="E17" s="54"/>
      <c r="F17" s="54"/>
      <c r="G17" s="54"/>
      <c r="H17" s="54"/>
      <c r="I17" s="257"/>
      <c r="J17" s="257"/>
      <c r="K17" s="257"/>
    </row>
    <row r="18" spans="1:13" s="7" customFormat="1" ht="20.100000000000001" customHeight="1" x14ac:dyDescent="0.3">
      <c r="A18" s="72"/>
      <c r="C18" s="73"/>
      <c r="D18" s="73"/>
      <c r="E18" s="54"/>
      <c r="F18" s="54"/>
      <c r="G18" s="54"/>
      <c r="H18" s="54"/>
      <c r="I18" s="258"/>
      <c r="J18" s="258"/>
      <c r="K18" s="259"/>
      <c r="L18" s="102"/>
      <c r="M18" s="102"/>
    </row>
    <row r="19" spans="1:13" s="7" customFormat="1" ht="20.100000000000001" customHeight="1" x14ac:dyDescent="0.3">
      <c r="A19" s="74"/>
      <c r="C19" s="73"/>
      <c r="D19" s="73"/>
      <c r="E19" s="54"/>
      <c r="F19" s="54"/>
      <c r="G19" s="54"/>
      <c r="H19" s="54"/>
      <c r="I19" s="258"/>
      <c r="J19" s="258"/>
      <c r="K19" s="259"/>
      <c r="L19" s="102"/>
      <c r="M19" s="102"/>
    </row>
    <row r="20" spans="1:13" s="7" customFormat="1" ht="20.100000000000001" customHeight="1" x14ac:dyDescent="0.3">
      <c r="C20" s="73"/>
      <c r="D20" s="73"/>
      <c r="E20" s="54"/>
      <c r="F20" s="54"/>
      <c r="G20" s="54"/>
      <c r="H20" s="54"/>
      <c r="I20" s="258"/>
      <c r="J20" s="258"/>
      <c r="K20" s="259"/>
      <c r="L20" s="102"/>
      <c r="M20" s="102"/>
    </row>
    <row r="21" spans="1:13" x14ac:dyDescent="0.25">
      <c r="C21" s="31"/>
      <c r="D21" s="31"/>
      <c r="E21" s="31"/>
      <c r="F21" s="31"/>
      <c r="G21" s="31"/>
      <c r="H21" s="31"/>
      <c r="I21" s="260"/>
      <c r="J21" s="260"/>
      <c r="K21" s="260"/>
      <c r="L21" s="103"/>
      <c r="M21" s="103"/>
    </row>
    <row r="22" spans="1:13" x14ac:dyDescent="0.25">
      <c r="C22" s="31"/>
      <c r="D22" s="31"/>
      <c r="E22" s="31"/>
      <c r="F22" s="31"/>
      <c r="G22" s="31"/>
      <c r="H22" s="31"/>
      <c r="I22" s="260"/>
      <c r="J22" s="260"/>
      <c r="K22" s="260"/>
      <c r="L22" s="103"/>
      <c r="M22" s="103"/>
    </row>
    <row r="23" spans="1:13" x14ac:dyDescent="0.25">
      <c r="C23" s="31"/>
      <c r="D23" s="31"/>
      <c r="E23" s="31"/>
      <c r="F23" s="31"/>
      <c r="G23" s="31"/>
      <c r="H23" s="31"/>
      <c r="I23" s="260"/>
      <c r="J23" s="260"/>
      <c r="K23" s="260"/>
      <c r="L23" s="103"/>
      <c r="M23" s="103"/>
    </row>
    <row r="24" spans="1:13" x14ac:dyDescent="0.25">
      <c r="C24" s="31"/>
      <c r="D24" s="31"/>
      <c r="E24" s="31"/>
      <c r="F24" s="31"/>
      <c r="G24" s="31"/>
      <c r="H24" s="31"/>
      <c r="I24" s="260"/>
      <c r="J24" s="260"/>
      <c r="K24" s="260"/>
      <c r="L24" s="103"/>
      <c r="M24" s="103"/>
    </row>
    <row r="25" spans="1:13" x14ac:dyDescent="0.25">
      <c r="C25" s="31"/>
      <c r="D25" s="31"/>
      <c r="E25" s="31"/>
      <c r="F25" s="31"/>
      <c r="G25" s="31"/>
      <c r="H25" s="31"/>
      <c r="I25" s="260"/>
      <c r="J25" s="260"/>
      <c r="K25" s="260"/>
      <c r="L25" s="103"/>
      <c r="M25" s="103"/>
    </row>
    <row r="26" spans="1:13" x14ac:dyDescent="0.25">
      <c r="C26" s="31"/>
      <c r="D26" s="31"/>
      <c r="E26" s="31"/>
      <c r="F26" s="31"/>
      <c r="G26" s="31"/>
      <c r="H26" s="31"/>
      <c r="I26" s="260"/>
      <c r="J26" s="260"/>
      <c r="K26" s="260"/>
      <c r="L26" s="103"/>
      <c r="M26" s="103"/>
    </row>
    <row r="27" spans="1:13" x14ac:dyDescent="0.25">
      <c r="I27" s="260"/>
      <c r="J27" s="260"/>
      <c r="K27" s="260"/>
      <c r="L27" s="103"/>
      <c r="M27" s="103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06"/>
  <sheetViews>
    <sheetView zoomScaleNormal="100" workbookViewId="0">
      <selection activeCell="J4" sqref="J4"/>
    </sheetView>
  </sheetViews>
  <sheetFormatPr defaultColWidth="9.109375" defaultRowHeight="13.2" x14ac:dyDescent="0.25"/>
  <cols>
    <col min="1" max="1" width="2.6640625" style="8" customWidth="1"/>
    <col min="2" max="2" width="30.44140625" style="8" customWidth="1"/>
    <col min="3" max="3" width="10.5546875" style="8" customWidth="1"/>
    <col min="4" max="4" width="11.6640625" style="8" customWidth="1"/>
    <col min="5" max="5" width="9.44140625" style="8" customWidth="1"/>
    <col min="6" max="6" width="10.6640625" style="8" customWidth="1"/>
    <col min="7" max="7" width="11.5546875" style="8" customWidth="1"/>
    <col min="8" max="8" width="10.88671875" style="8" customWidth="1"/>
    <col min="9" max="10" width="13" style="240" customWidth="1"/>
    <col min="11" max="11" width="14.6640625" style="240" customWidth="1"/>
    <col min="12" max="12" width="9.109375" style="8"/>
    <col min="13" max="13" width="14.33203125" style="8" customWidth="1"/>
    <col min="14" max="14" width="10.88671875" style="8" bestFit="1" customWidth="1"/>
    <col min="15" max="16384" width="9.109375" style="8"/>
  </cols>
  <sheetData>
    <row r="1" spans="1:29" s="2" customFormat="1" ht="19.95" customHeight="1" x14ac:dyDescent="0.3">
      <c r="A1" s="89" t="s">
        <v>271</v>
      </c>
      <c r="I1" s="241"/>
      <c r="J1" s="241"/>
      <c r="K1" s="241"/>
    </row>
    <row r="2" spans="1:29" s="2" customFormat="1" ht="19.95" customHeight="1" x14ac:dyDescent="0.25">
      <c r="I2" s="241"/>
      <c r="J2" s="241"/>
      <c r="K2" s="241"/>
    </row>
    <row r="3" spans="1:29" s="7" customFormat="1" ht="110.1" customHeight="1" x14ac:dyDescent="0.25">
      <c r="A3" s="11"/>
      <c r="B3" s="11"/>
      <c r="C3" s="25" t="s">
        <v>226</v>
      </c>
      <c r="D3" s="25" t="s">
        <v>227</v>
      </c>
      <c r="E3" s="25" t="s">
        <v>244</v>
      </c>
      <c r="F3" s="25" t="s">
        <v>245</v>
      </c>
      <c r="G3" s="25" t="s">
        <v>229</v>
      </c>
      <c r="I3" s="242" t="s">
        <v>238</v>
      </c>
      <c r="J3" s="243" t="s">
        <v>230</v>
      </c>
      <c r="K3" s="243" t="s">
        <v>231</v>
      </c>
      <c r="M3" s="49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</row>
    <row r="4" spans="1:29" s="7" customFormat="1" ht="21" customHeight="1" x14ac:dyDescent="0.25">
      <c r="C4" s="9"/>
      <c r="D4" s="9"/>
      <c r="E4" s="9"/>
      <c r="F4" s="9"/>
      <c r="G4" s="9"/>
      <c r="H4" s="69"/>
      <c r="I4" s="244"/>
      <c r="J4" s="244"/>
      <c r="K4" s="244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</row>
    <row r="5" spans="1:29" s="12" customFormat="1" ht="21" customHeight="1" x14ac:dyDescent="0.25">
      <c r="A5" s="90" t="s">
        <v>106</v>
      </c>
      <c r="B5" s="90"/>
      <c r="H5" s="69"/>
      <c r="I5" s="244"/>
      <c r="J5" s="244"/>
      <c r="K5" s="244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</row>
    <row r="6" spans="1:29" s="12" customFormat="1" ht="21" customHeight="1" x14ac:dyDescent="0.25">
      <c r="A6" s="91" t="s">
        <v>97</v>
      </c>
      <c r="B6" s="91"/>
      <c r="C6" s="19">
        <f>C9+C8</f>
        <v>5701.0380000000005</v>
      </c>
      <c r="D6" s="19">
        <f>D9+D8</f>
        <v>49034.399901860561</v>
      </c>
      <c r="E6" s="59">
        <f>+C6/I6*100</f>
        <v>95.934456173337509</v>
      </c>
      <c r="F6" s="143">
        <f>C6/J6*100</f>
        <v>117.16102089385456</v>
      </c>
      <c r="G6" s="143">
        <f t="shared" ref="G6:G13" si="0">+D6/K6*100</f>
        <v>114.98587587868236</v>
      </c>
      <c r="H6" s="69"/>
      <c r="I6" s="245">
        <f>I9+I8</f>
        <v>5942.6385757575763</v>
      </c>
      <c r="J6" s="245">
        <f>J9+J8</f>
        <v>4865.9852538883406</v>
      </c>
      <c r="K6" s="245">
        <f>K9+K8</f>
        <v>42643.846061228483</v>
      </c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</row>
    <row r="7" spans="1:29" s="12" customFormat="1" ht="21" customHeight="1" x14ac:dyDescent="0.25">
      <c r="A7" s="91" t="s">
        <v>98</v>
      </c>
      <c r="B7" s="91"/>
      <c r="C7" s="19"/>
      <c r="D7" s="19"/>
      <c r="E7" s="59"/>
      <c r="F7" s="143"/>
      <c r="G7" s="143"/>
      <c r="H7" s="69"/>
      <c r="I7" s="245"/>
      <c r="J7" s="245"/>
      <c r="K7" s="245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</row>
    <row r="8" spans="1:29" s="12" customFormat="1" ht="21" customHeight="1" x14ac:dyDescent="0.25">
      <c r="A8" s="92"/>
      <c r="B8" s="8" t="s">
        <v>64</v>
      </c>
      <c r="C8" s="93">
        <v>5482.6140000000005</v>
      </c>
      <c r="D8" s="17">
        <v>46817.291308722954</v>
      </c>
      <c r="E8" s="60">
        <f>+C8/I8*100</f>
        <v>96.173539240707058</v>
      </c>
      <c r="F8" s="144">
        <f>C8/J8*100</f>
        <v>117.8208166390079</v>
      </c>
      <c r="G8" s="144">
        <f t="shared" si="0"/>
        <v>115.20826081671083</v>
      </c>
      <c r="H8" s="94"/>
      <c r="I8" s="246">
        <v>5700.7510000000002</v>
      </c>
      <c r="J8" s="247">
        <v>4653.349175806703</v>
      </c>
      <c r="K8" s="247">
        <v>40637.095792294225</v>
      </c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</row>
    <row r="9" spans="1:29" ht="21" customHeight="1" x14ac:dyDescent="0.25">
      <c r="A9" s="95"/>
      <c r="B9" s="8" t="s">
        <v>65</v>
      </c>
      <c r="C9" s="93">
        <v>218.42400000000001</v>
      </c>
      <c r="D9" s="17">
        <v>2217.1085931376051</v>
      </c>
      <c r="E9" s="60">
        <f t="shared" ref="E9" si="1">+C9/I9*100</f>
        <v>90.299801184873019</v>
      </c>
      <c r="F9" s="144">
        <f>C9/J9*100</f>
        <v>102.72198489107768</v>
      </c>
      <c r="G9" s="144">
        <f>+D9/K9*100</f>
        <v>110.48253624079798</v>
      </c>
      <c r="H9" s="60"/>
      <c r="I9" s="246">
        <v>241.88757575757575</v>
      </c>
      <c r="J9" s="247">
        <v>212.63607808163769</v>
      </c>
      <c r="K9" s="247">
        <v>2006.7502689342605</v>
      </c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</row>
    <row r="10" spans="1:29" s="12" customFormat="1" ht="21" customHeight="1" x14ac:dyDescent="0.25">
      <c r="A10" s="12" t="s">
        <v>99</v>
      </c>
      <c r="C10" s="96">
        <f>C13+C12</f>
        <v>330480.7084054054</v>
      </c>
      <c r="D10" s="19">
        <f>D13+D12</f>
        <v>2895816.5759540172</v>
      </c>
      <c r="E10" s="59">
        <f>+C10/I10*100</f>
        <v>96.390330279004459</v>
      </c>
      <c r="F10" s="143">
        <f>C10/J10*100</f>
        <v>117.94446878823382</v>
      </c>
      <c r="G10" s="143">
        <f t="shared" si="0"/>
        <v>118.52575477062311</v>
      </c>
      <c r="H10" s="60"/>
      <c r="I10" s="248">
        <f>I13+I12</f>
        <v>342856.70299999998</v>
      </c>
      <c r="J10" s="248">
        <f t="shared" ref="J10:K10" si="2">J13+J12</f>
        <v>280200.26017394237</v>
      </c>
      <c r="K10" s="248">
        <f t="shared" si="2"/>
        <v>2443196.0644824784</v>
      </c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</row>
    <row r="11" spans="1:29" s="12" customFormat="1" ht="21" customHeight="1" x14ac:dyDescent="0.25">
      <c r="A11" s="12" t="s">
        <v>100</v>
      </c>
      <c r="C11" s="96"/>
      <c r="D11" s="19"/>
      <c r="E11" s="59"/>
      <c r="F11" s="143"/>
      <c r="G11" s="143"/>
      <c r="H11" s="60"/>
      <c r="I11" s="248"/>
      <c r="J11" s="248"/>
      <c r="K11" s="248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</row>
    <row r="12" spans="1:29" ht="21" customHeight="1" x14ac:dyDescent="0.25">
      <c r="B12" s="8" t="s">
        <v>64</v>
      </c>
      <c r="C12" s="93">
        <v>327924.451</v>
      </c>
      <c r="D12" s="93">
        <v>2861314.1491502123</v>
      </c>
      <c r="E12" s="60">
        <f t="shared" ref="E12:E22" si="3">+C12/I12*100</f>
        <v>96.509266423692949</v>
      </c>
      <c r="F12" s="144">
        <f>C12/J12*100</f>
        <v>117.94145184110114</v>
      </c>
      <c r="G12" s="144">
        <f t="shared" si="0"/>
        <v>118.61044858836283</v>
      </c>
      <c r="H12" s="69"/>
      <c r="I12" s="246">
        <v>339785.45600000001</v>
      </c>
      <c r="J12" s="247">
        <v>278040.03247458953</v>
      </c>
      <c r="K12" s="247">
        <v>2412362.640226068</v>
      </c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</row>
    <row r="13" spans="1:29" ht="21" customHeight="1" x14ac:dyDescent="0.25">
      <c r="B13" s="8" t="s">
        <v>65</v>
      </c>
      <c r="C13" s="93">
        <v>2556.2574054054053</v>
      </c>
      <c r="D13" s="93">
        <v>34502.42680380473</v>
      </c>
      <c r="E13" s="60">
        <f t="shared" si="3"/>
        <v>83.231905652831088</v>
      </c>
      <c r="F13" s="144">
        <f t="shared" ref="F13:F22" si="4">C13/J13*100</f>
        <v>118.33277603889665</v>
      </c>
      <c r="G13" s="144">
        <f t="shared" si="0"/>
        <v>111.89943263155845</v>
      </c>
      <c r="H13" s="69"/>
      <c r="I13" s="246">
        <v>3071.2470000000003</v>
      </c>
      <c r="J13" s="247">
        <v>2160.2276993528394</v>
      </c>
      <c r="K13" s="247">
        <v>30833.424256410552</v>
      </c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</row>
    <row r="14" spans="1:29" s="12" customFormat="1" ht="21" customHeight="1" x14ac:dyDescent="0.25">
      <c r="A14" s="12" t="s">
        <v>101</v>
      </c>
      <c r="C14" s="19"/>
      <c r="D14" s="19"/>
      <c r="E14" s="59"/>
      <c r="F14" s="143"/>
      <c r="G14" s="143"/>
      <c r="H14" s="69"/>
      <c r="I14" s="249"/>
      <c r="J14" s="250"/>
      <c r="K14" s="250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</row>
    <row r="15" spans="1:29" s="12" customFormat="1" ht="21" customHeight="1" x14ac:dyDescent="0.25">
      <c r="A15" s="97" t="s">
        <v>102</v>
      </c>
      <c r="C15" s="96">
        <f>C18+C17</f>
        <v>9768.68</v>
      </c>
      <c r="D15" s="19">
        <f>D18+D17</f>
        <v>78041.542858265282</v>
      </c>
      <c r="E15" s="59">
        <f>+C15/I15*100</f>
        <v>99.502197696533727</v>
      </c>
      <c r="F15" s="143">
        <f>C15/J15*100</f>
        <v>99.096064794243759</v>
      </c>
      <c r="G15" s="143">
        <f t="shared" ref="G15:G22" si="5">+D15/K15*100</f>
        <v>104.38985067040309</v>
      </c>
      <c r="H15" s="69"/>
      <c r="I15" s="248">
        <f>I18+I17</f>
        <v>9817.5519999999997</v>
      </c>
      <c r="J15" s="248">
        <f t="shared" ref="J15:K15" si="6">J18+J17</f>
        <v>9857.7880163889604</v>
      </c>
      <c r="K15" s="248">
        <f t="shared" si="6"/>
        <v>74759.703512433363</v>
      </c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</row>
    <row r="16" spans="1:29" s="12" customFormat="1" ht="21" customHeight="1" x14ac:dyDescent="0.25">
      <c r="A16" s="97" t="s">
        <v>103</v>
      </c>
      <c r="C16" s="96"/>
      <c r="D16" s="19"/>
      <c r="E16" s="59"/>
      <c r="F16" s="143"/>
      <c r="G16" s="143"/>
      <c r="H16" s="69"/>
      <c r="I16" s="248"/>
      <c r="J16" s="248"/>
      <c r="K16" s="248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</row>
    <row r="17" spans="1:29" ht="21" customHeight="1" x14ac:dyDescent="0.25">
      <c r="A17" s="98"/>
      <c r="B17" s="8" t="s">
        <v>64</v>
      </c>
      <c r="C17" s="93">
        <v>5375.6309999999994</v>
      </c>
      <c r="D17" s="17">
        <v>44993.541508416281</v>
      </c>
      <c r="E17" s="60">
        <f>+C17/I17*100</f>
        <v>98.557652025438273</v>
      </c>
      <c r="F17" s="144">
        <f t="shared" si="4"/>
        <v>103.10618507714196</v>
      </c>
      <c r="G17" s="144">
        <f t="shared" si="5"/>
        <v>113.70287073787483</v>
      </c>
      <c r="H17" s="60"/>
      <c r="I17" s="246">
        <v>5454.3009999999995</v>
      </c>
      <c r="J17" s="247">
        <v>5213.6843158129277</v>
      </c>
      <c r="K17" s="247">
        <v>39571.157013389959</v>
      </c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</row>
    <row r="18" spans="1:29" ht="21" customHeight="1" x14ac:dyDescent="0.25">
      <c r="A18" s="98"/>
      <c r="B18" s="8" t="s">
        <v>65</v>
      </c>
      <c r="C18" s="93">
        <v>4393.049</v>
      </c>
      <c r="D18" s="17">
        <v>33048.001349849001</v>
      </c>
      <c r="E18" s="60">
        <f t="shared" si="3"/>
        <v>100.68293114469004</v>
      </c>
      <c r="F18" s="144">
        <f t="shared" si="4"/>
        <v>94.594119408985378</v>
      </c>
      <c r="G18" s="144">
        <f t="shared" si="5"/>
        <v>93.916926494100593</v>
      </c>
      <c r="H18" s="60"/>
      <c r="I18" s="246">
        <v>4363.2510000000002</v>
      </c>
      <c r="J18" s="247">
        <v>4644.1037005760318</v>
      </c>
      <c r="K18" s="247">
        <v>35188.546499043405</v>
      </c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</row>
    <row r="19" spans="1:29" s="12" customFormat="1" ht="21" customHeight="1" x14ac:dyDescent="0.25">
      <c r="A19" s="97" t="s">
        <v>104</v>
      </c>
      <c r="C19" s="96">
        <f>C22+C21</f>
        <v>983123.64400000009</v>
      </c>
      <c r="D19" s="19">
        <f>D22+D21</f>
        <v>7814277.4357452393</v>
      </c>
      <c r="E19" s="59">
        <f t="shared" si="3"/>
        <v>99.801537246850174</v>
      </c>
      <c r="F19" s="143">
        <f>C19/J19*100</f>
        <v>98.055946820806255</v>
      </c>
      <c r="G19" s="143">
        <f t="shared" si="5"/>
        <v>103.39990328636091</v>
      </c>
      <c r="H19" s="69"/>
      <c r="I19" s="248">
        <f>I22+I21</f>
        <v>985078.65822580643</v>
      </c>
      <c r="J19" s="248">
        <f t="shared" ref="J19:K19" si="7">J22+J21</f>
        <v>1002615.0130360002</v>
      </c>
      <c r="K19" s="248">
        <f t="shared" si="7"/>
        <v>7557335.3430553842</v>
      </c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</row>
    <row r="20" spans="1:29" s="12" customFormat="1" ht="21" customHeight="1" x14ac:dyDescent="0.25">
      <c r="A20" s="97" t="s">
        <v>105</v>
      </c>
      <c r="C20" s="96"/>
      <c r="D20" s="19"/>
      <c r="E20" s="59"/>
      <c r="F20" s="143"/>
      <c r="G20" s="143"/>
      <c r="H20" s="69"/>
      <c r="I20" s="248"/>
      <c r="J20" s="248"/>
      <c r="K20" s="248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</row>
    <row r="21" spans="1:29" ht="21" customHeight="1" x14ac:dyDescent="0.25">
      <c r="A21" s="98"/>
      <c r="B21" s="8" t="s">
        <v>64</v>
      </c>
      <c r="C21" s="93">
        <v>449620.62599999999</v>
      </c>
      <c r="D21" s="17">
        <v>3650624.4033179097</v>
      </c>
      <c r="E21" s="60">
        <f t="shared" si="3"/>
        <v>98.746021056671296</v>
      </c>
      <c r="F21" s="144">
        <f t="shared" si="4"/>
        <v>99.892370723514844</v>
      </c>
      <c r="G21" s="144">
        <f t="shared" si="5"/>
        <v>111.03462578635018</v>
      </c>
      <c r="H21" s="69"/>
      <c r="I21" s="246">
        <v>455330.37300000002</v>
      </c>
      <c r="J21" s="247">
        <v>450105.07083115855</v>
      </c>
      <c r="K21" s="247">
        <v>3287825.1963872449</v>
      </c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</row>
    <row r="22" spans="1:29" ht="21" customHeight="1" x14ac:dyDescent="0.25">
      <c r="A22" s="98"/>
      <c r="B22" s="8" t="s">
        <v>65</v>
      </c>
      <c r="C22" s="93">
        <v>533503.01800000004</v>
      </c>
      <c r="D22" s="17">
        <v>4163653.03242733</v>
      </c>
      <c r="E22" s="60">
        <f t="shared" si="3"/>
        <v>100.70877676793104</v>
      </c>
      <c r="F22" s="144">
        <f t="shared" si="4"/>
        <v>96.559894627598425</v>
      </c>
      <c r="G22" s="144">
        <f t="shared" si="5"/>
        <v>97.520626240379869</v>
      </c>
      <c r="H22" s="69"/>
      <c r="I22" s="246">
        <v>529748.28522580641</v>
      </c>
      <c r="J22" s="247">
        <v>552509.94220484165</v>
      </c>
      <c r="K22" s="247">
        <v>4269510.1466681389</v>
      </c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</row>
    <row r="23" spans="1:29" ht="21" customHeight="1" x14ac:dyDescent="0.25">
      <c r="A23" s="33"/>
      <c r="B23" s="33"/>
      <c r="C23" s="99"/>
      <c r="D23" s="99"/>
      <c r="E23" s="33"/>
      <c r="F23" s="100"/>
      <c r="G23" s="100"/>
      <c r="H23" s="69"/>
      <c r="I23" s="244"/>
      <c r="J23" s="251"/>
      <c r="K23" s="251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</row>
    <row r="24" spans="1:29" x14ac:dyDescent="0.25">
      <c r="H24" s="69"/>
      <c r="I24" s="244"/>
      <c r="J24" s="251"/>
      <c r="K24" s="251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</row>
    <row r="25" spans="1:29" x14ac:dyDescent="0.25">
      <c r="C25" s="31"/>
      <c r="D25" s="31"/>
      <c r="E25" s="31"/>
      <c r="F25" s="31"/>
      <c r="G25" s="31"/>
      <c r="H25" s="69"/>
      <c r="I25" s="244"/>
      <c r="J25" s="251"/>
      <c r="K25" s="251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</row>
    <row r="26" spans="1:29" x14ac:dyDescent="0.25">
      <c r="C26" s="31"/>
      <c r="D26" s="101"/>
      <c r="E26" s="31"/>
      <c r="F26" s="31"/>
      <c r="G26" s="31"/>
      <c r="H26" s="69"/>
      <c r="I26" s="244"/>
      <c r="J26" s="251"/>
      <c r="K26" s="251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</row>
    <row r="27" spans="1:29" x14ac:dyDescent="0.25">
      <c r="C27" s="31"/>
      <c r="D27" s="84"/>
      <c r="E27" s="31"/>
      <c r="F27" s="101"/>
      <c r="G27" s="31"/>
      <c r="H27" s="69"/>
      <c r="I27" s="244"/>
      <c r="J27" s="251"/>
      <c r="K27" s="251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</row>
    <row r="28" spans="1:29" x14ac:dyDescent="0.25">
      <c r="C28" s="31"/>
      <c r="D28" s="31"/>
      <c r="E28" s="31"/>
      <c r="F28" s="31"/>
      <c r="G28" s="31"/>
      <c r="H28" s="31"/>
      <c r="I28" s="252"/>
      <c r="J28" s="252"/>
      <c r="K28" s="252"/>
      <c r="L28" s="31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</row>
    <row r="29" spans="1:29" x14ac:dyDescent="0.25">
      <c r="C29" s="31"/>
      <c r="D29" s="31"/>
      <c r="E29" s="31"/>
      <c r="F29" s="31"/>
      <c r="G29" s="31"/>
      <c r="H29" s="31"/>
      <c r="I29" s="252"/>
      <c r="J29" s="252"/>
      <c r="K29" s="252"/>
      <c r="L29" s="31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</row>
    <row r="30" spans="1:29" x14ac:dyDescent="0.25">
      <c r="C30" s="31"/>
      <c r="D30" s="31"/>
      <c r="E30" s="31"/>
      <c r="F30" s="31"/>
      <c r="G30" s="31"/>
      <c r="H30" s="31"/>
      <c r="I30" s="252"/>
      <c r="J30" s="252"/>
      <c r="K30" s="252"/>
      <c r="L30" s="31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</row>
    <row r="31" spans="1:29" x14ac:dyDescent="0.25">
      <c r="C31" s="31"/>
      <c r="D31" s="31"/>
      <c r="E31" s="31"/>
      <c r="F31" s="31"/>
      <c r="G31" s="31"/>
      <c r="H31" s="31"/>
      <c r="I31" s="252"/>
      <c r="J31" s="252"/>
      <c r="K31" s="252"/>
      <c r="L31" s="31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</row>
    <row r="32" spans="1:29" x14ac:dyDescent="0.25">
      <c r="C32" s="31"/>
      <c r="D32" s="31"/>
      <c r="E32" s="31"/>
      <c r="F32" s="31"/>
      <c r="G32" s="31"/>
      <c r="H32" s="31"/>
      <c r="I32" s="252"/>
      <c r="J32" s="252"/>
      <c r="K32" s="252"/>
      <c r="L32" s="31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</row>
    <row r="33" spans="3:29" x14ac:dyDescent="0.25">
      <c r="C33" s="31"/>
      <c r="D33" s="31"/>
      <c r="E33" s="31"/>
      <c r="F33" s="31"/>
      <c r="G33" s="31"/>
      <c r="H33" s="31"/>
      <c r="I33" s="252"/>
      <c r="J33" s="252"/>
      <c r="K33" s="252"/>
      <c r="L33" s="31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</row>
    <row r="34" spans="3:29" x14ac:dyDescent="0.25">
      <c r="C34" s="31"/>
      <c r="D34" s="31"/>
      <c r="E34" s="31"/>
      <c r="F34" s="31"/>
      <c r="G34" s="31"/>
      <c r="H34" s="31"/>
      <c r="I34" s="252"/>
      <c r="J34" s="252"/>
      <c r="K34" s="252"/>
      <c r="L34" s="31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</row>
    <row r="35" spans="3:29" x14ac:dyDescent="0.25">
      <c r="C35" s="31"/>
      <c r="D35" s="31"/>
      <c r="E35" s="31"/>
      <c r="F35" s="31"/>
      <c r="G35" s="31"/>
      <c r="H35" s="31"/>
      <c r="I35" s="252"/>
      <c r="J35" s="252"/>
      <c r="K35" s="252"/>
      <c r="L35" s="31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</row>
    <row r="36" spans="3:29" x14ac:dyDescent="0.25">
      <c r="C36" s="31"/>
      <c r="D36" s="31"/>
      <c r="E36" s="31"/>
      <c r="F36" s="31"/>
      <c r="G36" s="31"/>
      <c r="H36" s="31"/>
      <c r="I36" s="252"/>
      <c r="J36" s="252"/>
      <c r="K36" s="252"/>
      <c r="L36" s="31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</row>
    <row r="37" spans="3:29" x14ac:dyDescent="0.25">
      <c r="C37" s="31"/>
      <c r="D37" s="31"/>
      <c r="E37" s="31"/>
      <c r="F37" s="31"/>
      <c r="G37" s="31"/>
      <c r="H37" s="31"/>
      <c r="I37" s="252"/>
      <c r="J37" s="252"/>
      <c r="K37" s="252"/>
      <c r="L37" s="31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</row>
    <row r="38" spans="3:29" x14ac:dyDescent="0.25">
      <c r="C38" s="31"/>
      <c r="D38" s="31"/>
      <c r="E38" s="31"/>
      <c r="F38" s="31"/>
      <c r="G38" s="31"/>
      <c r="H38" s="31"/>
      <c r="I38" s="252"/>
      <c r="J38" s="252"/>
      <c r="K38" s="252"/>
      <c r="L38" s="31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</row>
    <row r="39" spans="3:29" x14ac:dyDescent="0.25">
      <c r="C39" s="31"/>
      <c r="D39" s="31"/>
      <c r="E39" s="31"/>
      <c r="F39" s="31"/>
      <c r="G39" s="31"/>
      <c r="H39" s="31"/>
      <c r="I39" s="252"/>
      <c r="J39" s="252"/>
      <c r="K39" s="252"/>
      <c r="L39" s="31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</row>
    <row r="40" spans="3:29" x14ac:dyDescent="0.25">
      <c r="C40" s="31"/>
      <c r="D40" s="31"/>
      <c r="E40" s="31"/>
      <c r="F40" s="31"/>
      <c r="G40" s="31"/>
      <c r="H40" s="31"/>
      <c r="I40" s="252"/>
      <c r="J40" s="252"/>
      <c r="K40" s="252"/>
      <c r="L40" s="31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</row>
    <row r="41" spans="3:29" x14ac:dyDescent="0.25">
      <c r="C41" s="31"/>
      <c r="D41" s="31"/>
      <c r="E41" s="31"/>
      <c r="F41" s="31"/>
      <c r="G41" s="31"/>
      <c r="H41" s="31"/>
      <c r="I41" s="252"/>
      <c r="J41" s="252"/>
      <c r="K41" s="252"/>
      <c r="L41" s="31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</row>
    <row r="42" spans="3:29" x14ac:dyDescent="0.25">
      <c r="H42" s="31"/>
      <c r="I42" s="252"/>
      <c r="J42" s="252"/>
      <c r="K42" s="252"/>
      <c r="L42" s="3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</row>
    <row r="43" spans="3:29" x14ac:dyDescent="0.25">
      <c r="H43" s="31"/>
      <c r="I43" s="252"/>
      <c r="J43" s="252"/>
      <c r="K43" s="252"/>
      <c r="L43" s="31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</row>
    <row r="44" spans="3:29" x14ac:dyDescent="0.25">
      <c r="H44" s="31"/>
      <c r="I44" s="252"/>
      <c r="J44" s="252"/>
      <c r="K44" s="252"/>
      <c r="L44" s="31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</row>
    <row r="45" spans="3:29" x14ac:dyDescent="0.25">
      <c r="H45" s="69"/>
      <c r="I45" s="244"/>
      <c r="J45" s="244"/>
      <c r="K45" s="244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</row>
    <row r="46" spans="3:29" x14ac:dyDescent="0.25">
      <c r="H46" s="69"/>
      <c r="I46" s="244"/>
      <c r="J46" s="244"/>
      <c r="K46" s="244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</row>
    <row r="47" spans="3:29" x14ac:dyDescent="0.25">
      <c r="H47" s="69"/>
      <c r="I47" s="244"/>
      <c r="J47" s="244"/>
      <c r="K47" s="244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</row>
    <row r="48" spans="3:29" x14ac:dyDescent="0.25">
      <c r="H48" s="69"/>
      <c r="I48" s="244"/>
      <c r="J48" s="244"/>
      <c r="K48" s="244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</row>
    <row r="49" spans="8:29" x14ac:dyDescent="0.25">
      <c r="H49" s="69"/>
      <c r="I49" s="244"/>
      <c r="J49" s="244"/>
      <c r="K49" s="244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</row>
    <row r="50" spans="8:29" x14ac:dyDescent="0.25">
      <c r="H50" s="69"/>
      <c r="I50" s="244"/>
      <c r="J50" s="244"/>
      <c r="K50" s="244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</row>
    <row r="51" spans="8:29" x14ac:dyDescent="0.25">
      <c r="H51" s="69"/>
      <c r="I51" s="244"/>
      <c r="J51" s="244"/>
      <c r="K51" s="244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</row>
    <row r="52" spans="8:29" x14ac:dyDescent="0.25">
      <c r="H52" s="69"/>
      <c r="I52" s="244"/>
      <c r="J52" s="244"/>
      <c r="K52" s="244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</row>
    <row r="53" spans="8:29" x14ac:dyDescent="0.25">
      <c r="H53" s="69"/>
      <c r="I53" s="244"/>
      <c r="J53" s="244"/>
      <c r="K53" s="244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</row>
    <row r="54" spans="8:29" x14ac:dyDescent="0.25">
      <c r="H54" s="69"/>
      <c r="I54" s="244"/>
      <c r="J54" s="244"/>
      <c r="K54" s="244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</row>
    <row r="55" spans="8:29" x14ac:dyDescent="0.25">
      <c r="H55" s="69"/>
      <c r="I55" s="244"/>
      <c r="J55" s="244"/>
      <c r="K55" s="244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</row>
    <row r="56" spans="8:29" x14ac:dyDescent="0.25">
      <c r="H56" s="69"/>
      <c r="I56" s="244"/>
      <c r="J56" s="244"/>
      <c r="K56" s="244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</row>
    <row r="57" spans="8:29" x14ac:dyDescent="0.25">
      <c r="H57" s="69"/>
      <c r="I57" s="244"/>
      <c r="J57" s="244"/>
      <c r="K57" s="244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</row>
    <row r="58" spans="8:29" x14ac:dyDescent="0.25">
      <c r="H58" s="69"/>
      <c r="I58" s="244"/>
      <c r="J58" s="244"/>
      <c r="K58" s="244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</row>
    <row r="59" spans="8:29" x14ac:dyDescent="0.25">
      <c r="H59" s="69"/>
      <c r="I59" s="244"/>
      <c r="J59" s="244"/>
      <c r="K59" s="244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</row>
    <row r="60" spans="8:29" x14ac:dyDescent="0.25">
      <c r="H60" s="69"/>
      <c r="I60" s="244"/>
      <c r="J60" s="244"/>
      <c r="K60" s="244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</row>
    <row r="61" spans="8:29" x14ac:dyDescent="0.25">
      <c r="H61" s="69"/>
      <c r="I61" s="244"/>
      <c r="J61" s="244"/>
      <c r="K61" s="244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</row>
    <row r="62" spans="8:29" x14ac:dyDescent="0.25">
      <c r="H62" s="69"/>
      <c r="I62" s="244"/>
      <c r="J62" s="244"/>
      <c r="K62" s="244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</row>
    <row r="63" spans="8:29" x14ac:dyDescent="0.25">
      <c r="H63" s="69"/>
      <c r="I63" s="244"/>
      <c r="J63" s="244"/>
      <c r="K63" s="244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</row>
    <row r="64" spans="8:29" x14ac:dyDescent="0.25">
      <c r="H64" s="69"/>
      <c r="I64" s="244"/>
      <c r="J64" s="244"/>
      <c r="K64" s="244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</row>
    <row r="65" spans="8:29" x14ac:dyDescent="0.25">
      <c r="H65" s="69"/>
      <c r="I65" s="244"/>
      <c r="J65" s="244"/>
      <c r="K65" s="244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</row>
    <row r="66" spans="8:29" x14ac:dyDescent="0.25">
      <c r="H66" s="69"/>
      <c r="I66" s="244"/>
      <c r="J66" s="244"/>
      <c r="K66" s="244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</row>
    <row r="67" spans="8:29" x14ac:dyDescent="0.25">
      <c r="H67" s="69"/>
      <c r="I67" s="244"/>
      <c r="J67" s="244"/>
      <c r="K67" s="244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</row>
    <row r="68" spans="8:29" x14ac:dyDescent="0.25">
      <c r="H68" s="69"/>
      <c r="I68" s="244"/>
      <c r="J68" s="244"/>
      <c r="K68" s="244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</row>
    <row r="69" spans="8:29" x14ac:dyDescent="0.25">
      <c r="H69" s="69"/>
      <c r="I69" s="244"/>
      <c r="J69" s="244"/>
      <c r="K69" s="244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</row>
    <row r="70" spans="8:29" x14ac:dyDescent="0.25">
      <c r="H70" s="69"/>
      <c r="I70" s="244"/>
      <c r="J70" s="244"/>
      <c r="K70" s="244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</row>
    <row r="71" spans="8:29" x14ac:dyDescent="0.25">
      <c r="H71" s="69"/>
      <c r="I71" s="244"/>
      <c r="J71" s="244"/>
      <c r="K71" s="244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</row>
    <row r="72" spans="8:29" x14ac:dyDescent="0.25">
      <c r="H72" s="69"/>
      <c r="I72" s="244"/>
      <c r="J72" s="244"/>
      <c r="K72" s="244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</row>
    <row r="73" spans="8:29" x14ac:dyDescent="0.25">
      <c r="H73" s="69"/>
      <c r="I73" s="244"/>
      <c r="J73" s="244"/>
      <c r="K73" s="244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</row>
    <row r="74" spans="8:29" x14ac:dyDescent="0.25">
      <c r="H74" s="69"/>
      <c r="I74" s="244"/>
      <c r="J74" s="244"/>
      <c r="K74" s="244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</row>
    <row r="75" spans="8:29" x14ac:dyDescent="0.25">
      <c r="H75" s="69"/>
      <c r="I75" s="244"/>
      <c r="J75" s="244"/>
      <c r="K75" s="244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</row>
    <row r="76" spans="8:29" x14ac:dyDescent="0.25">
      <c r="H76" s="69"/>
      <c r="I76" s="244"/>
      <c r="J76" s="244"/>
      <c r="K76" s="244"/>
      <c r="L76" s="67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</row>
    <row r="77" spans="8:29" x14ac:dyDescent="0.25">
      <c r="H77" s="69"/>
      <c r="I77" s="244"/>
      <c r="J77" s="244"/>
      <c r="K77" s="244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</row>
    <row r="78" spans="8:29" x14ac:dyDescent="0.25">
      <c r="H78" s="69"/>
      <c r="I78" s="244"/>
      <c r="J78" s="244"/>
      <c r="K78" s="244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</row>
    <row r="79" spans="8:29" x14ac:dyDescent="0.25">
      <c r="H79" s="69"/>
      <c r="I79" s="244"/>
      <c r="J79" s="244"/>
      <c r="K79" s="244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</row>
    <row r="80" spans="8:29" x14ac:dyDescent="0.25">
      <c r="H80" s="69"/>
      <c r="I80" s="244"/>
      <c r="J80" s="244"/>
      <c r="K80" s="244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</row>
    <row r="81" spans="8:29" x14ac:dyDescent="0.25">
      <c r="H81" s="69"/>
      <c r="I81" s="244"/>
      <c r="J81" s="244"/>
      <c r="K81" s="244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</row>
    <row r="82" spans="8:29" x14ac:dyDescent="0.25">
      <c r="H82" s="69"/>
      <c r="I82" s="244"/>
      <c r="J82" s="244"/>
      <c r="K82" s="244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</row>
    <row r="83" spans="8:29" x14ac:dyDescent="0.25">
      <c r="H83" s="69"/>
      <c r="I83" s="244"/>
      <c r="J83" s="244"/>
      <c r="K83" s="244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</row>
    <row r="84" spans="8:29" x14ac:dyDescent="0.25">
      <c r="H84" s="69"/>
      <c r="I84" s="244"/>
      <c r="J84" s="244"/>
      <c r="K84" s="244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</row>
    <row r="85" spans="8:29" x14ac:dyDescent="0.25">
      <c r="H85" s="69"/>
      <c r="I85" s="244"/>
      <c r="J85" s="244"/>
      <c r="K85" s="244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</row>
    <row r="86" spans="8:29" x14ac:dyDescent="0.25">
      <c r="H86" s="69"/>
      <c r="I86" s="244"/>
      <c r="J86" s="244"/>
      <c r="K86" s="244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</row>
    <row r="87" spans="8:29" x14ac:dyDescent="0.25">
      <c r="H87" s="69"/>
      <c r="I87" s="244"/>
      <c r="J87" s="244"/>
      <c r="K87" s="244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</row>
    <row r="88" spans="8:29" x14ac:dyDescent="0.25">
      <c r="H88" s="69"/>
      <c r="I88" s="244"/>
      <c r="J88" s="244"/>
      <c r="K88" s="244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</row>
    <row r="89" spans="8:29" x14ac:dyDescent="0.25">
      <c r="H89" s="69"/>
      <c r="I89" s="244"/>
      <c r="J89" s="244"/>
      <c r="K89" s="244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</row>
    <row r="90" spans="8:29" x14ac:dyDescent="0.25">
      <c r="H90" s="69"/>
      <c r="I90" s="244"/>
      <c r="J90" s="244"/>
      <c r="K90" s="244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</row>
    <row r="91" spans="8:29" x14ac:dyDescent="0.25">
      <c r="H91" s="69"/>
      <c r="I91" s="244"/>
      <c r="J91" s="244"/>
      <c r="K91" s="244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</row>
    <row r="92" spans="8:29" x14ac:dyDescent="0.25">
      <c r="H92" s="69"/>
      <c r="I92" s="244"/>
      <c r="J92" s="244"/>
      <c r="K92" s="244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</row>
    <row r="93" spans="8:29" x14ac:dyDescent="0.25">
      <c r="H93" s="69"/>
      <c r="I93" s="244"/>
      <c r="J93" s="244"/>
      <c r="K93" s="244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</row>
    <row r="94" spans="8:29" x14ac:dyDescent="0.25">
      <c r="H94" s="69"/>
      <c r="I94" s="244"/>
      <c r="J94" s="244"/>
      <c r="K94" s="244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</row>
    <row r="95" spans="8:29" x14ac:dyDescent="0.25">
      <c r="H95" s="69"/>
      <c r="I95" s="244"/>
      <c r="J95" s="244"/>
      <c r="K95" s="244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</row>
    <row r="96" spans="8:29" x14ac:dyDescent="0.25">
      <c r="H96" s="69"/>
      <c r="I96" s="244"/>
      <c r="J96" s="244"/>
      <c r="K96" s="244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</row>
    <row r="97" spans="8:29" x14ac:dyDescent="0.25">
      <c r="H97" s="69"/>
      <c r="I97" s="244"/>
      <c r="J97" s="244"/>
      <c r="K97" s="244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</row>
    <row r="98" spans="8:29" x14ac:dyDescent="0.25">
      <c r="H98" s="69"/>
      <c r="I98" s="244"/>
      <c r="J98" s="244"/>
      <c r="K98" s="244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</row>
    <row r="99" spans="8:29" x14ac:dyDescent="0.25">
      <c r="H99" s="69"/>
      <c r="I99" s="244"/>
      <c r="J99" s="244"/>
      <c r="K99" s="244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</row>
    <row r="100" spans="8:29" x14ac:dyDescent="0.25">
      <c r="H100" s="69"/>
      <c r="I100" s="244"/>
      <c r="J100" s="244"/>
      <c r="K100" s="244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</row>
    <row r="101" spans="8:29" x14ac:dyDescent="0.25">
      <c r="H101" s="69"/>
      <c r="I101" s="244"/>
      <c r="J101" s="244"/>
      <c r="K101" s="244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</row>
    <row r="102" spans="8:29" x14ac:dyDescent="0.25">
      <c r="H102" s="69"/>
      <c r="I102" s="244"/>
      <c r="J102" s="244"/>
      <c r="K102" s="244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</row>
    <row r="103" spans="8:29" x14ac:dyDescent="0.25">
      <c r="H103" s="69"/>
      <c r="I103" s="244"/>
      <c r="J103" s="244"/>
      <c r="K103" s="244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</row>
    <row r="104" spans="8:29" x14ac:dyDescent="0.25">
      <c r="H104" s="69"/>
      <c r="I104" s="244"/>
      <c r="J104" s="244"/>
      <c r="K104" s="244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</row>
    <row r="105" spans="8:29" x14ac:dyDescent="0.25">
      <c r="H105" s="69"/>
      <c r="I105" s="244"/>
      <c r="J105" s="244"/>
      <c r="K105" s="244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</row>
    <row r="106" spans="8:29" x14ac:dyDescent="0.25">
      <c r="H106" s="69"/>
      <c r="I106" s="244"/>
      <c r="J106" s="244"/>
      <c r="K106" s="244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</row>
    <row r="107" spans="8:29" x14ac:dyDescent="0.25">
      <c r="H107" s="69"/>
      <c r="I107" s="244"/>
      <c r="J107" s="244"/>
      <c r="K107" s="244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</row>
    <row r="108" spans="8:29" x14ac:dyDescent="0.25">
      <c r="H108" s="69"/>
      <c r="I108" s="244"/>
      <c r="J108" s="244"/>
      <c r="K108" s="244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</row>
    <row r="109" spans="8:29" x14ac:dyDescent="0.25">
      <c r="H109" s="69"/>
      <c r="I109" s="244"/>
      <c r="J109" s="244"/>
      <c r="K109" s="244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</row>
    <row r="110" spans="8:29" x14ac:dyDescent="0.25">
      <c r="H110" s="69"/>
      <c r="I110" s="244"/>
      <c r="J110" s="244"/>
      <c r="K110" s="244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</row>
    <row r="111" spans="8:29" x14ac:dyDescent="0.25">
      <c r="H111" s="69"/>
      <c r="I111" s="244"/>
      <c r="J111" s="244"/>
      <c r="K111" s="244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</row>
    <row r="112" spans="8:29" x14ac:dyDescent="0.25">
      <c r="H112" s="69"/>
      <c r="I112" s="244"/>
      <c r="J112" s="244"/>
      <c r="K112" s="244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</row>
    <row r="113" spans="8:29" x14ac:dyDescent="0.25">
      <c r="H113" s="69"/>
      <c r="I113" s="244"/>
      <c r="J113" s="244"/>
      <c r="K113" s="244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</row>
    <row r="114" spans="8:29" x14ac:dyDescent="0.25">
      <c r="H114" s="69"/>
      <c r="I114" s="244"/>
      <c r="J114" s="244"/>
      <c r="K114" s="244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</row>
    <row r="115" spans="8:29" x14ac:dyDescent="0.25">
      <c r="H115" s="69"/>
      <c r="I115" s="244"/>
      <c r="J115" s="244"/>
      <c r="K115" s="244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</row>
    <row r="116" spans="8:29" x14ac:dyDescent="0.25">
      <c r="H116" s="69"/>
      <c r="I116" s="244"/>
      <c r="J116" s="244"/>
      <c r="K116" s="244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</row>
    <row r="117" spans="8:29" x14ac:dyDescent="0.25">
      <c r="H117" s="69"/>
      <c r="I117" s="244"/>
      <c r="J117" s="244"/>
      <c r="K117" s="244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</row>
    <row r="118" spans="8:29" x14ac:dyDescent="0.25">
      <c r="H118" s="69"/>
      <c r="I118" s="244"/>
      <c r="J118" s="244"/>
      <c r="K118" s="244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</row>
    <row r="119" spans="8:29" x14ac:dyDescent="0.25">
      <c r="H119" s="69"/>
      <c r="I119" s="244"/>
      <c r="J119" s="244"/>
      <c r="K119" s="244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</row>
    <row r="120" spans="8:29" x14ac:dyDescent="0.25">
      <c r="H120" s="69"/>
      <c r="I120" s="244"/>
      <c r="J120" s="244"/>
      <c r="K120" s="244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</row>
    <row r="121" spans="8:29" x14ac:dyDescent="0.25">
      <c r="H121" s="69"/>
      <c r="I121" s="244"/>
      <c r="J121" s="244"/>
      <c r="K121" s="244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</row>
    <row r="122" spans="8:29" x14ac:dyDescent="0.25">
      <c r="H122" s="69"/>
      <c r="I122" s="244"/>
      <c r="J122" s="244"/>
      <c r="K122" s="244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</row>
    <row r="123" spans="8:29" x14ac:dyDescent="0.25">
      <c r="H123" s="69"/>
      <c r="I123" s="244"/>
      <c r="J123" s="244"/>
      <c r="K123" s="244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</row>
    <row r="124" spans="8:29" x14ac:dyDescent="0.25">
      <c r="H124" s="69"/>
      <c r="I124" s="244"/>
      <c r="J124" s="244"/>
      <c r="K124" s="244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</row>
    <row r="125" spans="8:29" x14ac:dyDescent="0.25">
      <c r="H125" s="69"/>
      <c r="I125" s="244"/>
      <c r="J125" s="244"/>
      <c r="K125" s="244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</row>
    <row r="126" spans="8:29" x14ac:dyDescent="0.25">
      <c r="H126" s="69"/>
      <c r="I126" s="244"/>
      <c r="J126" s="244"/>
      <c r="K126" s="244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</row>
    <row r="127" spans="8:29" x14ac:dyDescent="0.25">
      <c r="H127" s="69"/>
      <c r="I127" s="244"/>
      <c r="J127" s="244"/>
      <c r="K127" s="244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</row>
    <row r="128" spans="8:29" x14ac:dyDescent="0.25">
      <c r="H128" s="69"/>
      <c r="I128" s="244"/>
      <c r="J128" s="244"/>
      <c r="K128" s="244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</row>
    <row r="129" spans="8:29" x14ac:dyDescent="0.25">
      <c r="H129" s="69"/>
      <c r="I129" s="244"/>
      <c r="J129" s="244"/>
      <c r="K129" s="244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</row>
    <row r="130" spans="8:29" x14ac:dyDescent="0.25">
      <c r="H130" s="69"/>
      <c r="I130" s="244"/>
      <c r="J130" s="244"/>
      <c r="K130" s="244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</row>
    <row r="131" spans="8:29" x14ac:dyDescent="0.25">
      <c r="H131" s="69"/>
      <c r="I131" s="244"/>
      <c r="J131" s="244"/>
      <c r="K131" s="244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</row>
    <row r="132" spans="8:29" x14ac:dyDescent="0.25">
      <c r="H132" s="69"/>
      <c r="I132" s="244"/>
      <c r="J132" s="244"/>
      <c r="K132" s="244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</row>
    <row r="133" spans="8:29" x14ac:dyDescent="0.25">
      <c r="H133" s="69"/>
      <c r="I133" s="244"/>
      <c r="J133" s="244"/>
      <c r="K133" s="244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</row>
    <row r="134" spans="8:29" x14ac:dyDescent="0.25">
      <c r="H134" s="69"/>
      <c r="I134" s="244"/>
      <c r="J134" s="244"/>
      <c r="K134" s="244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</row>
    <row r="135" spans="8:29" x14ac:dyDescent="0.25">
      <c r="H135" s="69"/>
      <c r="I135" s="244"/>
      <c r="J135" s="244"/>
      <c r="K135" s="244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</row>
    <row r="136" spans="8:29" x14ac:dyDescent="0.25">
      <c r="H136" s="69"/>
      <c r="I136" s="244"/>
      <c r="J136" s="244"/>
      <c r="K136" s="244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</row>
    <row r="137" spans="8:29" x14ac:dyDescent="0.25">
      <c r="H137" s="69"/>
      <c r="I137" s="244"/>
      <c r="J137" s="244"/>
      <c r="K137" s="244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</row>
    <row r="138" spans="8:29" x14ac:dyDescent="0.25">
      <c r="H138" s="69"/>
      <c r="I138" s="244"/>
      <c r="J138" s="244"/>
      <c r="K138" s="244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</row>
    <row r="139" spans="8:29" x14ac:dyDescent="0.25">
      <c r="H139" s="69"/>
      <c r="I139" s="244"/>
      <c r="J139" s="244"/>
      <c r="K139" s="244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</row>
    <row r="140" spans="8:29" x14ac:dyDescent="0.25">
      <c r="H140" s="69"/>
      <c r="I140" s="244"/>
      <c r="J140" s="244"/>
      <c r="K140" s="244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</row>
    <row r="141" spans="8:29" x14ac:dyDescent="0.25">
      <c r="H141" s="69"/>
      <c r="I141" s="244"/>
      <c r="J141" s="244"/>
      <c r="K141" s="244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</row>
    <row r="142" spans="8:29" x14ac:dyDescent="0.25">
      <c r="H142" s="69"/>
      <c r="I142" s="244"/>
      <c r="J142" s="244"/>
      <c r="K142" s="244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</row>
    <row r="143" spans="8:29" x14ac:dyDescent="0.25">
      <c r="H143" s="69"/>
      <c r="I143" s="244"/>
      <c r="J143" s="244"/>
      <c r="K143" s="244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</row>
    <row r="144" spans="8:29" x14ac:dyDescent="0.25">
      <c r="H144" s="69"/>
      <c r="I144" s="244"/>
      <c r="J144" s="244"/>
      <c r="K144" s="244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</row>
    <row r="145" spans="8:29" x14ac:dyDescent="0.25">
      <c r="H145" s="69"/>
      <c r="I145" s="244"/>
      <c r="J145" s="244"/>
      <c r="K145" s="244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</row>
    <row r="146" spans="8:29" x14ac:dyDescent="0.25">
      <c r="H146" s="69"/>
      <c r="I146" s="244"/>
      <c r="J146" s="244"/>
      <c r="K146" s="244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</row>
    <row r="147" spans="8:29" x14ac:dyDescent="0.25">
      <c r="H147" s="69"/>
      <c r="I147" s="244"/>
      <c r="J147" s="244"/>
      <c r="K147" s="244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</row>
    <row r="148" spans="8:29" x14ac:dyDescent="0.25">
      <c r="H148" s="69"/>
      <c r="I148" s="244"/>
      <c r="J148" s="244"/>
      <c r="K148" s="244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</row>
    <row r="149" spans="8:29" x14ac:dyDescent="0.25">
      <c r="H149" s="69"/>
      <c r="I149" s="244"/>
      <c r="J149" s="244"/>
      <c r="K149" s="244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</row>
    <row r="150" spans="8:29" x14ac:dyDescent="0.25">
      <c r="H150" s="69"/>
      <c r="I150" s="244"/>
      <c r="J150" s="244"/>
      <c r="K150" s="244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</row>
    <row r="151" spans="8:29" x14ac:dyDescent="0.25">
      <c r="H151" s="69"/>
      <c r="I151" s="244"/>
      <c r="J151" s="244"/>
      <c r="K151" s="244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</row>
    <row r="152" spans="8:29" x14ac:dyDescent="0.25">
      <c r="H152" s="69"/>
      <c r="I152" s="244"/>
      <c r="J152" s="244"/>
      <c r="K152" s="244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</row>
    <row r="153" spans="8:29" x14ac:dyDescent="0.25">
      <c r="H153" s="69"/>
      <c r="I153" s="244"/>
      <c r="J153" s="244"/>
      <c r="K153" s="244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</row>
    <row r="154" spans="8:29" x14ac:dyDescent="0.25">
      <c r="H154" s="69"/>
      <c r="I154" s="244"/>
      <c r="J154" s="244"/>
      <c r="K154" s="244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</row>
    <row r="155" spans="8:29" x14ac:dyDescent="0.25">
      <c r="H155" s="69"/>
      <c r="I155" s="244"/>
      <c r="J155" s="244"/>
      <c r="K155" s="244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</row>
    <row r="156" spans="8:29" x14ac:dyDescent="0.25">
      <c r="H156" s="69"/>
      <c r="I156" s="244"/>
      <c r="J156" s="244"/>
      <c r="K156" s="244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</row>
    <row r="157" spans="8:29" x14ac:dyDescent="0.25">
      <c r="H157" s="69"/>
      <c r="I157" s="244"/>
      <c r="J157" s="244"/>
      <c r="K157" s="244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</row>
    <row r="158" spans="8:29" x14ac:dyDescent="0.25">
      <c r="H158" s="69"/>
      <c r="I158" s="244"/>
      <c r="J158" s="244"/>
      <c r="K158" s="244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</row>
    <row r="159" spans="8:29" x14ac:dyDescent="0.25">
      <c r="H159" s="69"/>
      <c r="I159" s="244"/>
      <c r="J159" s="244"/>
      <c r="K159" s="244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</row>
    <row r="160" spans="8:29" x14ac:dyDescent="0.25">
      <c r="H160" s="69"/>
      <c r="I160" s="244"/>
      <c r="J160" s="244"/>
      <c r="K160" s="244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</row>
    <row r="161" spans="8:29" x14ac:dyDescent="0.25">
      <c r="H161" s="69"/>
      <c r="I161" s="244"/>
      <c r="J161" s="244"/>
      <c r="K161" s="244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</row>
    <row r="162" spans="8:29" x14ac:dyDescent="0.25">
      <c r="H162" s="69"/>
      <c r="I162" s="244"/>
      <c r="J162" s="244"/>
      <c r="K162" s="244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</row>
    <row r="163" spans="8:29" x14ac:dyDescent="0.25">
      <c r="H163" s="69"/>
      <c r="I163" s="244"/>
      <c r="J163" s="244"/>
      <c r="K163" s="244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</row>
    <row r="164" spans="8:29" x14ac:dyDescent="0.25">
      <c r="H164" s="69"/>
      <c r="I164" s="244"/>
      <c r="J164" s="244"/>
      <c r="K164" s="244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</row>
    <row r="165" spans="8:29" x14ac:dyDescent="0.25">
      <c r="H165" s="69"/>
      <c r="I165" s="244"/>
      <c r="J165" s="244"/>
      <c r="K165" s="244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</row>
    <row r="166" spans="8:29" x14ac:dyDescent="0.25">
      <c r="H166" s="69"/>
      <c r="I166" s="244"/>
      <c r="J166" s="244"/>
      <c r="K166" s="244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</row>
    <row r="167" spans="8:29" x14ac:dyDescent="0.25">
      <c r="H167" s="69"/>
      <c r="I167" s="244"/>
      <c r="J167" s="244"/>
      <c r="K167" s="244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</row>
    <row r="168" spans="8:29" x14ac:dyDescent="0.25">
      <c r="H168" s="69"/>
      <c r="I168" s="244"/>
      <c r="J168" s="244"/>
      <c r="K168" s="244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</row>
    <row r="169" spans="8:29" x14ac:dyDescent="0.25">
      <c r="H169" s="69"/>
      <c r="I169" s="244"/>
      <c r="J169" s="244"/>
      <c r="K169" s="244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</row>
    <row r="170" spans="8:29" x14ac:dyDescent="0.25">
      <c r="H170" s="69"/>
      <c r="I170" s="244"/>
      <c r="J170" s="244"/>
      <c r="K170" s="244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</row>
    <row r="171" spans="8:29" x14ac:dyDescent="0.25">
      <c r="H171" s="69"/>
      <c r="I171" s="244"/>
      <c r="J171" s="244"/>
      <c r="K171" s="244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</row>
    <row r="172" spans="8:29" x14ac:dyDescent="0.25">
      <c r="H172" s="69"/>
      <c r="I172" s="244"/>
      <c r="J172" s="244"/>
      <c r="K172" s="244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</row>
    <row r="173" spans="8:29" x14ac:dyDescent="0.25">
      <c r="H173" s="69"/>
      <c r="I173" s="244"/>
      <c r="J173" s="244"/>
      <c r="K173" s="244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</row>
    <row r="174" spans="8:29" x14ac:dyDescent="0.25">
      <c r="H174" s="69"/>
      <c r="I174" s="244"/>
      <c r="J174" s="244"/>
      <c r="K174" s="244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</row>
    <row r="175" spans="8:29" x14ac:dyDescent="0.25">
      <c r="H175" s="69"/>
      <c r="I175" s="244"/>
      <c r="J175" s="244"/>
      <c r="K175" s="244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</row>
    <row r="176" spans="8:29" x14ac:dyDescent="0.25">
      <c r="H176" s="69"/>
      <c r="I176" s="244"/>
      <c r="J176" s="244"/>
      <c r="K176" s="244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</row>
    <row r="177" spans="8:29" x14ac:dyDescent="0.25">
      <c r="H177" s="69"/>
      <c r="I177" s="244"/>
      <c r="J177" s="244"/>
      <c r="K177" s="244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</row>
    <row r="178" spans="8:29" x14ac:dyDescent="0.25">
      <c r="H178" s="69"/>
      <c r="I178" s="244"/>
      <c r="J178" s="244"/>
      <c r="K178" s="244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</row>
    <row r="179" spans="8:29" x14ac:dyDescent="0.25">
      <c r="H179" s="69"/>
      <c r="I179" s="244"/>
      <c r="J179" s="244"/>
      <c r="K179" s="244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</row>
    <row r="180" spans="8:29" x14ac:dyDescent="0.25">
      <c r="H180" s="69"/>
      <c r="I180" s="244"/>
      <c r="J180" s="244"/>
      <c r="K180" s="244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</row>
    <row r="181" spans="8:29" x14ac:dyDescent="0.25">
      <c r="H181" s="69"/>
      <c r="I181" s="244"/>
      <c r="J181" s="244"/>
      <c r="K181" s="244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</row>
    <row r="182" spans="8:29" x14ac:dyDescent="0.25">
      <c r="H182" s="69"/>
      <c r="I182" s="244"/>
      <c r="J182" s="244"/>
      <c r="K182" s="244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</row>
    <row r="183" spans="8:29" x14ac:dyDescent="0.25">
      <c r="H183" s="69"/>
      <c r="I183" s="244"/>
      <c r="J183" s="244"/>
      <c r="K183" s="244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</row>
    <row r="184" spans="8:29" x14ac:dyDescent="0.25">
      <c r="H184" s="69"/>
      <c r="I184" s="244"/>
      <c r="J184" s="244"/>
      <c r="K184" s="244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</row>
    <row r="185" spans="8:29" x14ac:dyDescent="0.25">
      <c r="H185" s="69"/>
      <c r="I185" s="244"/>
      <c r="J185" s="244"/>
      <c r="K185" s="244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</row>
    <row r="186" spans="8:29" x14ac:dyDescent="0.25">
      <c r="H186" s="69"/>
      <c r="I186" s="244"/>
      <c r="J186" s="244"/>
      <c r="K186" s="244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</row>
    <row r="187" spans="8:29" x14ac:dyDescent="0.25">
      <c r="H187" s="69"/>
      <c r="I187" s="244"/>
      <c r="J187" s="244"/>
      <c r="K187" s="244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</row>
    <row r="188" spans="8:29" x14ac:dyDescent="0.25">
      <c r="H188" s="69"/>
      <c r="I188" s="244"/>
      <c r="J188" s="244"/>
      <c r="K188" s="244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</row>
    <row r="189" spans="8:29" x14ac:dyDescent="0.25">
      <c r="H189" s="69"/>
      <c r="I189" s="244"/>
      <c r="J189" s="244"/>
      <c r="K189" s="244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</row>
    <row r="190" spans="8:29" x14ac:dyDescent="0.25">
      <c r="H190" s="69"/>
      <c r="I190" s="244"/>
      <c r="J190" s="244"/>
      <c r="K190" s="244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</row>
    <row r="191" spans="8:29" x14ac:dyDescent="0.25">
      <c r="H191" s="69"/>
      <c r="I191" s="244"/>
      <c r="J191" s="244"/>
      <c r="K191" s="244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</row>
    <row r="192" spans="8:29" x14ac:dyDescent="0.25">
      <c r="H192" s="69"/>
      <c r="I192" s="244"/>
      <c r="J192" s="244"/>
      <c r="K192" s="244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</row>
    <row r="193" spans="8:29" x14ac:dyDescent="0.25">
      <c r="H193" s="69"/>
      <c r="I193" s="244"/>
      <c r="J193" s="244"/>
      <c r="K193" s="244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</row>
    <row r="194" spans="8:29" x14ac:dyDescent="0.25">
      <c r="H194" s="69"/>
      <c r="I194" s="244"/>
      <c r="J194" s="244"/>
      <c r="K194" s="244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</row>
    <row r="195" spans="8:29" x14ac:dyDescent="0.25">
      <c r="H195" s="69"/>
      <c r="I195" s="244"/>
      <c r="J195" s="244"/>
      <c r="K195" s="244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</row>
    <row r="196" spans="8:29" x14ac:dyDescent="0.25">
      <c r="H196" s="69"/>
      <c r="I196" s="244"/>
      <c r="J196" s="244"/>
      <c r="K196" s="244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</row>
    <row r="197" spans="8:29" x14ac:dyDescent="0.25">
      <c r="H197" s="69"/>
      <c r="I197" s="244"/>
      <c r="J197" s="244"/>
      <c r="K197" s="244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</row>
    <row r="198" spans="8:29" x14ac:dyDescent="0.25">
      <c r="H198" s="69"/>
      <c r="I198" s="244"/>
      <c r="J198" s="244"/>
      <c r="K198" s="244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</row>
    <row r="199" spans="8:29" x14ac:dyDescent="0.25">
      <c r="H199" s="69"/>
      <c r="I199" s="244"/>
      <c r="J199" s="244"/>
      <c r="K199" s="244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</row>
    <row r="200" spans="8:29" x14ac:dyDescent="0.25">
      <c r="H200" s="69"/>
      <c r="I200" s="244"/>
      <c r="J200" s="244"/>
      <c r="K200" s="244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</row>
    <row r="201" spans="8:29" x14ac:dyDescent="0.25">
      <c r="H201" s="69"/>
      <c r="I201" s="244"/>
      <c r="J201" s="244"/>
      <c r="K201" s="244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</row>
    <row r="202" spans="8:29" x14ac:dyDescent="0.25">
      <c r="H202" s="69"/>
      <c r="I202" s="244"/>
      <c r="J202" s="244"/>
      <c r="K202" s="244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</row>
    <row r="203" spans="8:29" x14ac:dyDescent="0.25">
      <c r="H203" s="69"/>
      <c r="I203" s="244"/>
      <c r="J203" s="244"/>
      <c r="K203" s="244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</row>
    <row r="204" spans="8:29" x14ac:dyDescent="0.25">
      <c r="H204" s="69"/>
      <c r="I204" s="244"/>
      <c r="J204" s="244"/>
      <c r="K204" s="244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</row>
    <row r="205" spans="8:29" x14ac:dyDescent="0.25">
      <c r="H205" s="69"/>
      <c r="I205" s="244"/>
      <c r="J205" s="244"/>
      <c r="K205" s="244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</row>
    <row r="206" spans="8:29" x14ac:dyDescent="0.25">
      <c r="H206" s="69"/>
      <c r="I206" s="244"/>
      <c r="J206" s="244"/>
      <c r="K206" s="244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</row>
    <row r="207" spans="8:29" x14ac:dyDescent="0.25">
      <c r="H207" s="69"/>
      <c r="I207" s="244"/>
      <c r="J207" s="244"/>
      <c r="K207" s="244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</row>
    <row r="208" spans="8:29" x14ac:dyDescent="0.25">
      <c r="H208" s="69"/>
      <c r="I208" s="244"/>
      <c r="J208" s="244"/>
      <c r="K208" s="244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</row>
    <row r="209" spans="8:29" x14ac:dyDescent="0.25">
      <c r="H209" s="69"/>
      <c r="I209" s="244"/>
      <c r="J209" s="244"/>
      <c r="K209" s="244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</row>
    <row r="210" spans="8:29" x14ac:dyDescent="0.25">
      <c r="H210" s="69"/>
      <c r="I210" s="244"/>
      <c r="J210" s="244"/>
      <c r="K210" s="244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</row>
    <row r="211" spans="8:29" x14ac:dyDescent="0.25">
      <c r="H211" s="69"/>
      <c r="I211" s="244"/>
      <c r="J211" s="244"/>
      <c r="K211" s="244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</row>
    <row r="212" spans="8:29" x14ac:dyDescent="0.25">
      <c r="H212" s="69"/>
      <c r="I212" s="244"/>
      <c r="J212" s="244"/>
      <c r="K212" s="244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</row>
    <row r="213" spans="8:29" x14ac:dyDescent="0.25">
      <c r="H213" s="69"/>
      <c r="I213" s="244"/>
      <c r="J213" s="244"/>
      <c r="K213" s="244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</row>
    <row r="214" spans="8:29" x14ac:dyDescent="0.25">
      <c r="H214" s="69"/>
      <c r="I214" s="244"/>
      <c r="J214" s="244"/>
      <c r="K214" s="244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</row>
    <row r="215" spans="8:29" x14ac:dyDescent="0.25">
      <c r="H215" s="69"/>
      <c r="I215" s="244"/>
      <c r="J215" s="244"/>
      <c r="K215" s="244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</row>
    <row r="216" spans="8:29" x14ac:dyDescent="0.25">
      <c r="H216" s="69"/>
      <c r="I216" s="244"/>
      <c r="J216" s="244"/>
      <c r="K216" s="244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</row>
    <row r="217" spans="8:29" x14ac:dyDescent="0.25">
      <c r="H217" s="69"/>
      <c r="I217" s="244"/>
      <c r="J217" s="244"/>
      <c r="K217" s="244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</row>
    <row r="218" spans="8:29" x14ac:dyDescent="0.25">
      <c r="H218" s="69"/>
      <c r="I218" s="244"/>
      <c r="J218" s="244"/>
      <c r="K218" s="244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</row>
    <row r="219" spans="8:29" x14ac:dyDescent="0.25">
      <c r="H219" s="69"/>
      <c r="I219" s="244"/>
      <c r="J219" s="244"/>
      <c r="K219" s="244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</row>
    <row r="220" spans="8:29" x14ac:dyDescent="0.25">
      <c r="H220" s="69"/>
      <c r="I220" s="244"/>
      <c r="J220" s="244"/>
      <c r="K220" s="244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</row>
    <row r="221" spans="8:29" x14ac:dyDescent="0.25">
      <c r="H221" s="69"/>
      <c r="I221" s="244"/>
      <c r="J221" s="244"/>
      <c r="K221" s="244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</row>
    <row r="222" spans="8:29" x14ac:dyDescent="0.25">
      <c r="H222" s="69"/>
      <c r="I222" s="244"/>
      <c r="J222" s="244"/>
      <c r="K222" s="244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</row>
    <row r="223" spans="8:29" x14ac:dyDescent="0.25">
      <c r="H223" s="69"/>
      <c r="I223" s="244"/>
      <c r="J223" s="244"/>
      <c r="K223" s="244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</row>
    <row r="224" spans="8:29" x14ac:dyDescent="0.25">
      <c r="H224" s="69"/>
      <c r="I224" s="244"/>
      <c r="J224" s="244"/>
      <c r="K224" s="244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</row>
    <row r="225" spans="8:29" x14ac:dyDescent="0.25">
      <c r="H225" s="69"/>
      <c r="I225" s="244"/>
      <c r="J225" s="244"/>
      <c r="K225" s="244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</row>
    <row r="226" spans="8:29" x14ac:dyDescent="0.25">
      <c r="H226" s="69"/>
      <c r="I226" s="244"/>
      <c r="J226" s="244"/>
      <c r="K226" s="244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</row>
    <row r="227" spans="8:29" x14ac:dyDescent="0.25">
      <c r="H227" s="69"/>
      <c r="I227" s="244"/>
      <c r="J227" s="244"/>
      <c r="K227" s="244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</row>
    <row r="228" spans="8:29" x14ac:dyDescent="0.25">
      <c r="H228" s="69"/>
      <c r="I228" s="244"/>
      <c r="J228" s="244"/>
      <c r="K228" s="244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</row>
    <row r="229" spans="8:29" x14ac:dyDescent="0.25">
      <c r="H229" s="69"/>
      <c r="I229" s="244"/>
      <c r="J229" s="244"/>
      <c r="K229" s="244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</row>
    <row r="230" spans="8:29" x14ac:dyDescent="0.25">
      <c r="H230" s="69"/>
      <c r="I230" s="244"/>
      <c r="J230" s="244"/>
      <c r="K230" s="244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</row>
    <row r="231" spans="8:29" x14ac:dyDescent="0.25">
      <c r="H231" s="69"/>
      <c r="I231" s="244"/>
      <c r="J231" s="244"/>
      <c r="K231" s="244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</row>
    <row r="232" spans="8:29" x14ac:dyDescent="0.25">
      <c r="H232" s="69"/>
      <c r="I232" s="244"/>
      <c r="J232" s="244"/>
      <c r="K232" s="244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</row>
    <row r="233" spans="8:29" x14ac:dyDescent="0.25">
      <c r="H233" s="69"/>
      <c r="I233" s="244"/>
      <c r="J233" s="244"/>
      <c r="K233" s="244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</row>
    <row r="234" spans="8:29" x14ac:dyDescent="0.25">
      <c r="H234" s="69"/>
      <c r="I234" s="244"/>
      <c r="J234" s="244"/>
      <c r="K234" s="244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</row>
    <row r="235" spans="8:29" x14ac:dyDescent="0.25">
      <c r="H235" s="69"/>
      <c r="I235" s="244"/>
      <c r="J235" s="244"/>
      <c r="K235" s="244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</row>
    <row r="236" spans="8:29" x14ac:dyDescent="0.25">
      <c r="H236" s="69"/>
      <c r="I236" s="244"/>
      <c r="J236" s="244"/>
      <c r="K236" s="244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</row>
    <row r="237" spans="8:29" x14ac:dyDescent="0.25">
      <c r="H237" s="69"/>
      <c r="I237" s="244"/>
      <c r="J237" s="244"/>
      <c r="K237" s="244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</row>
    <row r="238" spans="8:29" x14ac:dyDescent="0.25">
      <c r="H238" s="69"/>
      <c r="I238" s="244"/>
      <c r="J238" s="244"/>
      <c r="K238" s="244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</row>
    <row r="239" spans="8:29" x14ac:dyDescent="0.25">
      <c r="H239" s="69"/>
      <c r="I239" s="244"/>
      <c r="J239" s="244"/>
      <c r="K239" s="244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</row>
    <row r="240" spans="8:29" x14ac:dyDescent="0.25">
      <c r="H240" s="69"/>
      <c r="I240" s="244"/>
      <c r="J240" s="244"/>
      <c r="K240" s="244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</row>
    <row r="241" spans="8:29" x14ac:dyDescent="0.25">
      <c r="H241" s="69"/>
      <c r="I241" s="244"/>
      <c r="J241" s="244"/>
      <c r="K241" s="244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</row>
    <row r="242" spans="8:29" x14ac:dyDescent="0.25">
      <c r="H242" s="69"/>
      <c r="I242" s="244"/>
      <c r="J242" s="244"/>
      <c r="K242" s="244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</row>
    <row r="243" spans="8:29" x14ac:dyDescent="0.25">
      <c r="H243" s="69"/>
      <c r="I243" s="244"/>
      <c r="J243" s="244"/>
      <c r="K243" s="244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</row>
    <row r="244" spans="8:29" x14ac:dyDescent="0.25">
      <c r="H244" s="69"/>
      <c r="I244" s="244"/>
      <c r="J244" s="244"/>
      <c r="K244" s="244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</row>
    <row r="245" spans="8:29" x14ac:dyDescent="0.25">
      <c r="H245" s="69"/>
      <c r="I245" s="244"/>
      <c r="J245" s="244"/>
      <c r="K245" s="244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</row>
    <row r="246" spans="8:29" x14ac:dyDescent="0.25">
      <c r="H246" s="69"/>
      <c r="I246" s="244"/>
      <c r="J246" s="244"/>
      <c r="K246" s="244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</row>
    <row r="247" spans="8:29" x14ac:dyDescent="0.25">
      <c r="H247" s="69"/>
      <c r="I247" s="244"/>
      <c r="J247" s="244"/>
      <c r="K247" s="244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</row>
    <row r="248" spans="8:29" x14ac:dyDescent="0.25">
      <c r="H248" s="69"/>
      <c r="I248" s="244"/>
      <c r="J248" s="244"/>
      <c r="K248" s="244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</row>
    <row r="249" spans="8:29" x14ac:dyDescent="0.25">
      <c r="H249" s="69"/>
      <c r="I249" s="244"/>
      <c r="J249" s="244"/>
      <c r="K249" s="244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</row>
    <row r="250" spans="8:29" x14ac:dyDescent="0.25">
      <c r="H250" s="69"/>
      <c r="I250" s="244"/>
      <c r="J250" s="244"/>
      <c r="K250" s="244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</row>
    <row r="251" spans="8:29" x14ac:dyDescent="0.25">
      <c r="H251" s="69"/>
      <c r="I251" s="244"/>
      <c r="J251" s="244"/>
      <c r="K251" s="244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</row>
    <row r="252" spans="8:29" x14ac:dyDescent="0.25">
      <c r="H252" s="69"/>
      <c r="I252" s="244"/>
      <c r="J252" s="244"/>
      <c r="K252" s="244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</row>
    <row r="253" spans="8:29" x14ac:dyDescent="0.25">
      <c r="H253" s="69"/>
      <c r="I253" s="244"/>
      <c r="J253" s="244"/>
      <c r="K253" s="244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</row>
    <row r="254" spans="8:29" x14ac:dyDescent="0.25">
      <c r="H254" s="69"/>
      <c r="I254" s="244"/>
      <c r="J254" s="244"/>
      <c r="K254" s="244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</row>
    <row r="255" spans="8:29" x14ac:dyDescent="0.25">
      <c r="H255" s="69"/>
      <c r="I255" s="244"/>
      <c r="J255" s="244"/>
      <c r="K255" s="244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</row>
    <row r="256" spans="8:29" x14ac:dyDescent="0.25">
      <c r="H256" s="69"/>
      <c r="I256" s="244"/>
      <c r="J256" s="244"/>
      <c r="K256" s="244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</row>
    <row r="257" spans="8:29" x14ac:dyDescent="0.25">
      <c r="H257" s="69"/>
      <c r="I257" s="244"/>
      <c r="J257" s="244"/>
      <c r="K257" s="244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</row>
    <row r="258" spans="8:29" x14ac:dyDescent="0.25">
      <c r="H258" s="69"/>
      <c r="I258" s="244"/>
      <c r="J258" s="244"/>
      <c r="K258" s="244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</row>
    <row r="259" spans="8:29" x14ac:dyDescent="0.25">
      <c r="H259" s="69"/>
      <c r="I259" s="244"/>
      <c r="J259" s="244"/>
      <c r="K259" s="244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</row>
    <row r="260" spans="8:29" x14ac:dyDescent="0.25">
      <c r="H260" s="69"/>
      <c r="I260" s="244"/>
      <c r="J260" s="244"/>
      <c r="K260" s="244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</row>
    <row r="261" spans="8:29" x14ac:dyDescent="0.25">
      <c r="H261" s="69"/>
      <c r="I261" s="244"/>
      <c r="J261" s="244"/>
      <c r="K261" s="244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</row>
    <row r="262" spans="8:29" x14ac:dyDescent="0.25">
      <c r="H262" s="69"/>
      <c r="I262" s="244"/>
      <c r="J262" s="244"/>
      <c r="K262" s="244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</row>
    <row r="263" spans="8:29" x14ac:dyDescent="0.25">
      <c r="H263" s="69"/>
      <c r="I263" s="244"/>
      <c r="J263" s="244"/>
      <c r="K263" s="244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</row>
    <row r="264" spans="8:29" x14ac:dyDescent="0.25">
      <c r="H264" s="69"/>
      <c r="I264" s="244"/>
      <c r="J264" s="244"/>
      <c r="K264" s="244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</row>
    <row r="265" spans="8:29" x14ac:dyDescent="0.25">
      <c r="H265" s="69"/>
      <c r="I265" s="244"/>
      <c r="J265" s="244"/>
      <c r="K265" s="244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</row>
    <row r="266" spans="8:29" x14ac:dyDescent="0.25">
      <c r="H266" s="69"/>
      <c r="I266" s="244"/>
      <c r="J266" s="244"/>
      <c r="K266" s="244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</row>
    <row r="267" spans="8:29" x14ac:dyDescent="0.25">
      <c r="H267" s="69"/>
      <c r="I267" s="244"/>
      <c r="J267" s="244"/>
      <c r="K267" s="244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</row>
    <row r="268" spans="8:29" x14ac:dyDescent="0.25">
      <c r="H268" s="69"/>
      <c r="I268" s="244"/>
      <c r="J268" s="244"/>
      <c r="K268" s="244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</row>
    <row r="269" spans="8:29" x14ac:dyDescent="0.25">
      <c r="H269" s="69"/>
      <c r="I269" s="244"/>
      <c r="J269" s="244"/>
      <c r="K269" s="244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</row>
    <row r="270" spans="8:29" x14ac:dyDescent="0.25">
      <c r="H270" s="69"/>
      <c r="I270" s="244"/>
      <c r="J270" s="244"/>
      <c r="K270" s="244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</row>
    <row r="271" spans="8:29" x14ac:dyDescent="0.25">
      <c r="H271" s="69"/>
      <c r="I271" s="244"/>
      <c r="J271" s="244"/>
      <c r="K271" s="244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</row>
    <row r="272" spans="8:29" x14ac:dyDescent="0.25">
      <c r="H272" s="69"/>
      <c r="I272" s="244"/>
      <c r="J272" s="244"/>
      <c r="K272" s="244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</row>
    <row r="273" spans="8:29" x14ac:dyDescent="0.25">
      <c r="H273" s="69"/>
      <c r="I273" s="244"/>
      <c r="J273" s="244"/>
      <c r="K273" s="244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</row>
    <row r="274" spans="8:29" x14ac:dyDescent="0.25">
      <c r="H274" s="69"/>
      <c r="I274" s="244"/>
      <c r="J274" s="244"/>
      <c r="K274" s="244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</row>
    <row r="275" spans="8:29" x14ac:dyDescent="0.25">
      <c r="H275" s="69"/>
      <c r="I275" s="244"/>
      <c r="J275" s="244"/>
      <c r="K275" s="244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</row>
    <row r="276" spans="8:29" x14ac:dyDescent="0.25">
      <c r="H276" s="69"/>
      <c r="I276" s="244"/>
      <c r="J276" s="244"/>
      <c r="K276" s="244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</row>
    <row r="277" spans="8:29" x14ac:dyDescent="0.25">
      <c r="H277" s="69"/>
      <c r="I277" s="244"/>
      <c r="J277" s="244"/>
      <c r="K277" s="244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</row>
    <row r="278" spans="8:29" x14ac:dyDescent="0.25">
      <c r="H278" s="69"/>
      <c r="I278" s="244"/>
      <c r="J278" s="244"/>
      <c r="K278" s="244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</row>
    <row r="279" spans="8:29" x14ac:dyDescent="0.25">
      <c r="H279" s="69"/>
      <c r="I279" s="244"/>
      <c r="J279" s="244"/>
      <c r="K279" s="244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</row>
    <row r="280" spans="8:29" x14ac:dyDescent="0.25">
      <c r="H280" s="69"/>
      <c r="I280" s="244"/>
      <c r="J280" s="244"/>
      <c r="K280" s="244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</row>
    <row r="281" spans="8:29" x14ac:dyDescent="0.25">
      <c r="H281" s="69"/>
      <c r="I281" s="244"/>
      <c r="J281" s="244"/>
      <c r="K281" s="244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</row>
    <row r="282" spans="8:29" x14ac:dyDescent="0.25">
      <c r="H282" s="69"/>
      <c r="I282" s="244"/>
      <c r="J282" s="244"/>
      <c r="K282" s="244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</row>
    <row r="283" spans="8:29" x14ac:dyDescent="0.25">
      <c r="H283" s="69"/>
      <c r="I283" s="244"/>
      <c r="J283" s="244"/>
      <c r="K283" s="244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</row>
    <row r="284" spans="8:29" x14ac:dyDescent="0.25">
      <c r="H284" s="69"/>
      <c r="I284" s="244"/>
      <c r="J284" s="244"/>
      <c r="K284" s="244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</row>
    <row r="285" spans="8:29" x14ac:dyDescent="0.25">
      <c r="H285" s="69"/>
      <c r="I285" s="244"/>
      <c r="J285" s="244"/>
      <c r="K285" s="244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</row>
    <row r="286" spans="8:29" x14ac:dyDescent="0.25">
      <c r="H286" s="69"/>
      <c r="I286" s="244"/>
      <c r="J286" s="244"/>
      <c r="K286" s="244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</row>
    <row r="287" spans="8:29" x14ac:dyDescent="0.25">
      <c r="H287" s="69"/>
      <c r="I287" s="244"/>
      <c r="J287" s="244"/>
      <c r="K287" s="244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</row>
    <row r="288" spans="8:29" x14ac:dyDescent="0.25">
      <c r="H288" s="69"/>
      <c r="I288" s="244"/>
      <c r="J288" s="244"/>
      <c r="K288" s="244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</row>
    <row r="289" spans="8:29" x14ac:dyDescent="0.25">
      <c r="H289" s="69"/>
      <c r="I289" s="244"/>
      <c r="J289" s="244"/>
      <c r="K289" s="244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</row>
    <row r="290" spans="8:29" x14ac:dyDescent="0.25">
      <c r="H290" s="69"/>
      <c r="I290" s="244"/>
      <c r="J290" s="244"/>
      <c r="K290" s="244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</row>
    <row r="291" spans="8:29" x14ac:dyDescent="0.25">
      <c r="H291" s="69"/>
      <c r="I291" s="244"/>
      <c r="J291" s="244"/>
      <c r="K291" s="244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</row>
    <row r="292" spans="8:29" x14ac:dyDescent="0.25">
      <c r="H292" s="69"/>
      <c r="I292" s="244"/>
      <c r="J292" s="244"/>
      <c r="K292" s="244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</row>
    <row r="293" spans="8:29" x14ac:dyDescent="0.25">
      <c r="H293" s="69"/>
      <c r="I293" s="244"/>
      <c r="J293" s="244"/>
      <c r="K293" s="244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</row>
    <row r="294" spans="8:29" x14ac:dyDescent="0.25">
      <c r="H294" s="69"/>
      <c r="I294" s="244"/>
      <c r="J294" s="244"/>
      <c r="K294" s="244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</row>
    <row r="295" spans="8:29" x14ac:dyDescent="0.25">
      <c r="H295" s="69"/>
      <c r="I295" s="244"/>
      <c r="J295" s="244"/>
      <c r="K295" s="244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</row>
    <row r="296" spans="8:29" x14ac:dyDescent="0.25">
      <c r="H296" s="69"/>
      <c r="I296" s="244"/>
      <c r="J296" s="244"/>
      <c r="K296" s="244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</row>
    <row r="297" spans="8:29" x14ac:dyDescent="0.25">
      <c r="H297" s="69"/>
      <c r="I297" s="244"/>
      <c r="J297" s="244"/>
      <c r="K297" s="244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</row>
    <row r="298" spans="8:29" x14ac:dyDescent="0.25">
      <c r="H298" s="69"/>
      <c r="I298" s="244"/>
      <c r="J298" s="244"/>
      <c r="K298" s="244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</row>
    <row r="299" spans="8:29" x14ac:dyDescent="0.25">
      <c r="H299" s="69"/>
      <c r="I299" s="244"/>
      <c r="J299" s="244"/>
      <c r="K299" s="244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</row>
    <row r="300" spans="8:29" x14ac:dyDescent="0.25">
      <c r="H300" s="69"/>
      <c r="I300" s="244"/>
      <c r="J300" s="244"/>
      <c r="K300" s="244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</row>
    <row r="301" spans="8:29" x14ac:dyDescent="0.25">
      <c r="H301" s="69"/>
      <c r="I301" s="244"/>
      <c r="J301" s="244"/>
      <c r="K301" s="244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</row>
    <row r="302" spans="8:29" x14ac:dyDescent="0.25">
      <c r="H302" s="69"/>
      <c r="I302" s="244"/>
      <c r="J302" s="244"/>
      <c r="K302" s="244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</row>
    <row r="303" spans="8:29" x14ac:dyDescent="0.25">
      <c r="H303" s="69"/>
      <c r="I303" s="244"/>
      <c r="J303" s="244"/>
      <c r="K303" s="244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</row>
    <row r="304" spans="8:29" x14ac:dyDescent="0.25">
      <c r="H304" s="69"/>
      <c r="I304" s="244"/>
      <c r="J304" s="244"/>
      <c r="K304" s="244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</row>
    <row r="305" spans="8:29" x14ac:dyDescent="0.25">
      <c r="H305" s="69"/>
      <c r="I305" s="244"/>
      <c r="J305" s="244"/>
      <c r="K305" s="244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</row>
    <row r="306" spans="8:29" x14ac:dyDescent="0.25">
      <c r="H306" s="69"/>
      <c r="I306" s="244"/>
      <c r="J306" s="244"/>
      <c r="K306" s="244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</row>
    <row r="307" spans="8:29" x14ac:dyDescent="0.25">
      <c r="H307" s="69"/>
      <c r="I307" s="244"/>
      <c r="J307" s="244"/>
      <c r="K307" s="244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</row>
    <row r="308" spans="8:29" x14ac:dyDescent="0.25">
      <c r="H308" s="69"/>
      <c r="I308" s="244"/>
      <c r="J308" s="244"/>
      <c r="K308" s="244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</row>
    <row r="309" spans="8:29" x14ac:dyDescent="0.25">
      <c r="H309" s="69"/>
      <c r="I309" s="244"/>
      <c r="J309" s="244"/>
      <c r="K309" s="244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</row>
    <row r="310" spans="8:29" x14ac:dyDescent="0.25">
      <c r="H310" s="69"/>
      <c r="I310" s="244"/>
      <c r="J310" s="244"/>
      <c r="K310" s="244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</row>
    <row r="311" spans="8:29" x14ac:dyDescent="0.25">
      <c r="H311" s="69"/>
      <c r="I311" s="244"/>
      <c r="J311" s="244"/>
      <c r="K311" s="244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</row>
    <row r="312" spans="8:29" x14ac:dyDescent="0.25">
      <c r="H312" s="69"/>
      <c r="I312" s="244"/>
      <c r="J312" s="244"/>
      <c r="K312" s="244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</row>
    <row r="313" spans="8:29" x14ac:dyDescent="0.25">
      <c r="H313" s="69"/>
      <c r="I313" s="244"/>
      <c r="J313" s="244"/>
      <c r="K313" s="244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</row>
    <row r="314" spans="8:29" x14ac:dyDescent="0.25">
      <c r="H314" s="69"/>
      <c r="I314" s="244"/>
      <c r="J314" s="244"/>
      <c r="K314" s="244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</row>
    <row r="315" spans="8:29" x14ac:dyDescent="0.25">
      <c r="H315" s="69"/>
      <c r="I315" s="244"/>
      <c r="J315" s="244"/>
      <c r="K315" s="244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</row>
    <row r="316" spans="8:29" x14ac:dyDescent="0.25">
      <c r="H316" s="69"/>
      <c r="I316" s="244"/>
      <c r="J316" s="244"/>
      <c r="K316" s="244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</row>
    <row r="317" spans="8:29" x14ac:dyDescent="0.25">
      <c r="H317" s="69"/>
      <c r="I317" s="244"/>
      <c r="J317" s="244"/>
      <c r="K317" s="244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</row>
    <row r="318" spans="8:29" x14ac:dyDescent="0.25">
      <c r="H318" s="69"/>
      <c r="I318" s="244"/>
      <c r="J318" s="244"/>
      <c r="K318" s="244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</row>
    <row r="319" spans="8:29" x14ac:dyDescent="0.25">
      <c r="H319" s="69"/>
      <c r="I319" s="244"/>
      <c r="J319" s="244"/>
      <c r="K319" s="244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</row>
    <row r="320" spans="8:29" x14ac:dyDescent="0.25">
      <c r="H320" s="69"/>
      <c r="I320" s="244"/>
      <c r="J320" s="244"/>
      <c r="K320" s="244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</row>
    <row r="321" spans="8:29" x14ac:dyDescent="0.25">
      <c r="H321" s="69"/>
      <c r="I321" s="244"/>
      <c r="J321" s="244"/>
      <c r="K321" s="244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</row>
    <row r="322" spans="8:29" x14ac:dyDescent="0.25">
      <c r="H322" s="69"/>
      <c r="I322" s="244"/>
      <c r="J322" s="244"/>
      <c r="K322" s="244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</row>
    <row r="323" spans="8:29" x14ac:dyDescent="0.25">
      <c r="H323" s="69"/>
      <c r="I323" s="244"/>
      <c r="J323" s="244"/>
      <c r="K323" s="244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</row>
    <row r="324" spans="8:29" x14ac:dyDescent="0.25">
      <c r="H324" s="69"/>
      <c r="I324" s="244"/>
      <c r="J324" s="244"/>
      <c r="K324" s="244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</row>
    <row r="325" spans="8:29" x14ac:dyDescent="0.25">
      <c r="H325" s="69"/>
      <c r="I325" s="244"/>
      <c r="J325" s="244"/>
      <c r="K325" s="244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</row>
    <row r="326" spans="8:29" x14ac:dyDescent="0.25">
      <c r="H326" s="69"/>
      <c r="I326" s="244"/>
      <c r="J326" s="244"/>
      <c r="K326" s="244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</row>
    <row r="327" spans="8:29" x14ac:dyDescent="0.25">
      <c r="H327" s="69"/>
      <c r="I327" s="244"/>
      <c r="J327" s="244"/>
      <c r="K327" s="244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</row>
    <row r="328" spans="8:29" x14ac:dyDescent="0.25">
      <c r="H328" s="69"/>
      <c r="I328" s="244"/>
      <c r="J328" s="244"/>
      <c r="K328" s="244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</row>
    <row r="329" spans="8:29" x14ac:dyDescent="0.25">
      <c r="H329" s="69"/>
      <c r="I329" s="244"/>
      <c r="J329" s="244"/>
      <c r="K329" s="244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</row>
    <row r="330" spans="8:29" x14ac:dyDescent="0.25">
      <c r="H330" s="69"/>
      <c r="I330" s="244"/>
      <c r="J330" s="244"/>
      <c r="K330" s="244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</row>
    <row r="331" spans="8:29" x14ac:dyDescent="0.25">
      <c r="H331" s="69"/>
      <c r="I331" s="244"/>
      <c r="J331" s="244"/>
      <c r="K331" s="244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</row>
    <row r="332" spans="8:29" x14ac:dyDescent="0.25">
      <c r="H332" s="69"/>
      <c r="I332" s="244"/>
      <c r="J332" s="244"/>
      <c r="K332" s="244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</row>
    <row r="333" spans="8:29" x14ac:dyDescent="0.25">
      <c r="H333" s="69"/>
      <c r="I333" s="244"/>
      <c r="J333" s="244"/>
      <c r="K333" s="244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</row>
    <row r="334" spans="8:29" x14ac:dyDescent="0.25">
      <c r="H334" s="69"/>
      <c r="I334" s="244"/>
      <c r="J334" s="244"/>
      <c r="K334" s="244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</row>
    <row r="335" spans="8:29" x14ac:dyDescent="0.25">
      <c r="H335" s="69"/>
      <c r="I335" s="244"/>
      <c r="J335" s="244"/>
      <c r="K335" s="244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</row>
    <row r="336" spans="8:29" x14ac:dyDescent="0.25">
      <c r="H336" s="69"/>
      <c r="I336" s="244"/>
      <c r="J336" s="244"/>
      <c r="K336" s="244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</row>
    <row r="337" spans="8:29" x14ac:dyDescent="0.25">
      <c r="H337" s="69"/>
      <c r="I337" s="244"/>
      <c r="J337" s="244"/>
      <c r="K337" s="244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</row>
    <row r="338" spans="8:29" x14ac:dyDescent="0.25">
      <c r="H338" s="69"/>
      <c r="I338" s="244"/>
      <c r="J338" s="244"/>
      <c r="K338" s="244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</row>
    <row r="339" spans="8:29" x14ac:dyDescent="0.25">
      <c r="H339" s="69"/>
      <c r="I339" s="244"/>
      <c r="J339" s="244"/>
      <c r="K339" s="244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</row>
    <row r="340" spans="8:29" x14ac:dyDescent="0.25">
      <c r="H340" s="69"/>
      <c r="I340" s="244"/>
      <c r="J340" s="244"/>
      <c r="K340" s="244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</row>
    <row r="341" spans="8:29" x14ac:dyDescent="0.25">
      <c r="H341" s="69"/>
      <c r="I341" s="244"/>
      <c r="J341" s="244"/>
      <c r="K341" s="244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</row>
    <row r="342" spans="8:29" x14ac:dyDescent="0.25">
      <c r="H342" s="69"/>
      <c r="I342" s="244"/>
      <c r="J342" s="244"/>
      <c r="K342" s="244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</row>
    <row r="343" spans="8:29" x14ac:dyDescent="0.25">
      <c r="H343" s="69"/>
      <c r="I343" s="244"/>
      <c r="J343" s="244"/>
      <c r="K343" s="244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</row>
    <row r="344" spans="8:29" x14ac:dyDescent="0.25">
      <c r="H344" s="69"/>
      <c r="I344" s="244"/>
      <c r="J344" s="244"/>
      <c r="K344" s="244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</row>
    <row r="345" spans="8:29" x14ac:dyDescent="0.25">
      <c r="H345" s="69"/>
      <c r="I345" s="244"/>
      <c r="J345" s="244"/>
      <c r="K345" s="244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</row>
    <row r="346" spans="8:29" x14ac:dyDescent="0.25">
      <c r="H346" s="69"/>
      <c r="I346" s="244"/>
      <c r="J346" s="244"/>
      <c r="K346" s="244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</row>
    <row r="347" spans="8:29" x14ac:dyDescent="0.25">
      <c r="H347" s="69"/>
      <c r="I347" s="244"/>
      <c r="J347" s="244"/>
      <c r="K347" s="244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</row>
    <row r="348" spans="8:29" x14ac:dyDescent="0.25">
      <c r="H348" s="69"/>
      <c r="I348" s="244"/>
      <c r="J348" s="244"/>
      <c r="K348" s="244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</row>
    <row r="349" spans="8:29" x14ac:dyDescent="0.25">
      <c r="H349" s="69"/>
      <c r="I349" s="244"/>
      <c r="J349" s="244"/>
      <c r="K349" s="244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</row>
    <row r="350" spans="8:29" x14ac:dyDescent="0.25">
      <c r="H350" s="69"/>
      <c r="I350" s="244"/>
      <c r="J350" s="244"/>
      <c r="K350" s="244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</row>
    <row r="351" spans="8:29" x14ac:dyDescent="0.25">
      <c r="H351" s="69"/>
      <c r="I351" s="244"/>
      <c r="J351" s="244"/>
      <c r="K351" s="244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</row>
    <row r="352" spans="8:29" x14ac:dyDescent="0.25">
      <c r="H352" s="69"/>
      <c r="I352" s="244"/>
      <c r="J352" s="244"/>
      <c r="K352" s="244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</row>
    <row r="353" spans="8:29" x14ac:dyDescent="0.25">
      <c r="H353" s="69"/>
      <c r="I353" s="244"/>
      <c r="J353" s="244"/>
      <c r="K353" s="244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</row>
    <row r="354" spans="8:29" x14ac:dyDescent="0.25">
      <c r="H354" s="69"/>
      <c r="I354" s="244"/>
      <c r="J354" s="244"/>
      <c r="K354" s="244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</row>
    <row r="355" spans="8:29" x14ac:dyDescent="0.25">
      <c r="H355" s="69"/>
      <c r="I355" s="244"/>
      <c r="J355" s="244"/>
      <c r="K355" s="244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</row>
    <row r="356" spans="8:29" x14ac:dyDescent="0.25">
      <c r="H356" s="69"/>
      <c r="I356" s="244"/>
      <c r="J356" s="244"/>
      <c r="K356" s="244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</row>
    <row r="357" spans="8:29" x14ac:dyDescent="0.25">
      <c r="H357" s="69"/>
      <c r="I357" s="244"/>
      <c r="J357" s="244"/>
      <c r="K357" s="244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</row>
    <row r="358" spans="8:29" x14ac:dyDescent="0.25">
      <c r="H358" s="69"/>
      <c r="I358" s="244"/>
      <c r="J358" s="244"/>
      <c r="K358" s="244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</row>
    <row r="359" spans="8:29" x14ac:dyDescent="0.25">
      <c r="H359" s="69"/>
      <c r="I359" s="244"/>
      <c r="J359" s="244"/>
      <c r="K359" s="244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</row>
    <row r="360" spans="8:29" x14ac:dyDescent="0.25">
      <c r="H360" s="69"/>
      <c r="I360" s="244"/>
      <c r="J360" s="244"/>
      <c r="K360" s="244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</row>
    <row r="361" spans="8:29" x14ac:dyDescent="0.25">
      <c r="H361" s="69"/>
      <c r="I361" s="244"/>
      <c r="J361" s="244"/>
      <c r="K361" s="244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</row>
    <row r="362" spans="8:29" x14ac:dyDescent="0.25">
      <c r="H362" s="69"/>
      <c r="I362" s="244"/>
      <c r="J362" s="244"/>
      <c r="K362" s="244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</row>
    <row r="363" spans="8:29" x14ac:dyDescent="0.25">
      <c r="H363" s="69"/>
      <c r="I363" s="244"/>
      <c r="J363" s="244"/>
      <c r="K363" s="244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</row>
    <row r="364" spans="8:29" x14ac:dyDescent="0.25">
      <c r="H364" s="69"/>
      <c r="I364" s="244"/>
      <c r="J364" s="244"/>
      <c r="K364" s="244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</row>
    <row r="365" spans="8:29" x14ac:dyDescent="0.25">
      <c r="H365" s="69"/>
      <c r="I365" s="244"/>
      <c r="J365" s="244"/>
      <c r="K365" s="244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</row>
    <row r="366" spans="8:29" x14ac:dyDescent="0.25">
      <c r="H366" s="69"/>
      <c r="I366" s="244"/>
      <c r="J366" s="244"/>
      <c r="K366" s="244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</row>
    <row r="367" spans="8:29" x14ac:dyDescent="0.25">
      <c r="H367" s="69"/>
      <c r="I367" s="244"/>
      <c r="J367" s="244"/>
      <c r="K367" s="244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</row>
    <row r="368" spans="8:29" x14ac:dyDescent="0.25">
      <c r="H368" s="69"/>
      <c r="I368" s="244"/>
      <c r="J368" s="244"/>
      <c r="K368" s="244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</row>
    <row r="369" spans="8:29" x14ac:dyDescent="0.25">
      <c r="H369" s="69"/>
      <c r="I369" s="244"/>
      <c r="J369" s="244"/>
      <c r="K369" s="244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</row>
    <row r="370" spans="8:29" x14ac:dyDescent="0.25">
      <c r="H370" s="69"/>
      <c r="I370" s="244"/>
      <c r="J370" s="244"/>
      <c r="K370" s="244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</row>
    <row r="371" spans="8:29" x14ac:dyDescent="0.25">
      <c r="H371" s="69"/>
      <c r="I371" s="244"/>
      <c r="J371" s="244"/>
      <c r="K371" s="244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</row>
    <row r="372" spans="8:29" x14ac:dyDescent="0.25">
      <c r="H372" s="69"/>
      <c r="I372" s="244"/>
      <c r="J372" s="244"/>
      <c r="K372" s="244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</row>
    <row r="373" spans="8:29" x14ac:dyDescent="0.25">
      <c r="H373" s="69"/>
      <c r="I373" s="244"/>
      <c r="J373" s="244"/>
      <c r="K373" s="244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</row>
    <row r="374" spans="8:29" x14ac:dyDescent="0.25">
      <c r="H374" s="69"/>
      <c r="I374" s="244"/>
      <c r="J374" s="244"/>
      <c r="K374" s="244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</row>
    <row r="375" spans="8:29" x14ac:dyDescent="0.25">
      <c r="H375" s="69"/>
      <c r="I375" s="244"/>
      <c r="J375" s="244"/>
      <c r="K375" s="244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</row>
    <row r="376" spans="8:29" x14ac:dyDescent="0.25">
      <c r="H376" s="69"/>
      <c r="I376" s="244"/>
      <c r="J376" s="244"/>
      <c r="K376" s="244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</row>
    <row r="377" spans="8:29" x14ac:dyDescent="0.25">
      <c r="H377" s="69"/>
      <c r="I377" s="244"/>
      <c r="J377" s="244"/>
      <c r="K377" s="244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</row>
    <row r="378" spans="8:29" x14ac:dyDescent="0.25">
      <c r="H378" s="69"/>
      <c r="I378" s="244"/>
      <c r="J378" s="244"/>
      <c r="K378" s="244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</row>
    <row r="379" spans="8:29" x14ac:dyDescent="0.25">
      <c r="H379" s="69"/>
      <c r="I379" s="244"/>
      <c r="J379" s="244"/>
      <c r="K379" s="244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</row>
    <row r="380" spans="8:29" x14ac:dyDescent="0.25">
      <c r="H380" s="69"/>
      <c r="I380" s="244"/>
      <c r="J380" s="244"/>
      <c r="K380" s="244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</row>
    <row r="381" spans="8:29" x14ac:dyDescent="0.25">
      <c r="H381" s="69"/>
      <c r="I381" s="244"/>
      <c r="J381" s="244"/>
      <c r="K381" s="244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</row>
    <row r="382" spans="8:29" x14ac:dyDescent="0.25">
      <c r="H382" s="69"/>
      <c r="I382" s="244"/>
      <c r="J382" s="244"/>
      <c r="K382" s="244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</row>
    <row r="383" spans="8:29" x14ac:dyDescent="0.25">
      <c r="H383" s="69"/>
      <c r="I383" s="244"/>
      <c r="J383" s="244"/>
      <c r="K383" s="244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</row>
    <row r="384" spans="8:29" x14ac:dyDescent="0.25">
      <c r="H384" s="69"/>
      <c r="I384" s="244"/>
      <c r="J384" s="244"/>
      <c r="K384" s="244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</row>
    <row r="385" spans="8:29" x14ac:dyDescent="0.25">
      <c r="H385" s="69"/>
      <c r="I385" s="244"/>
      <c r="J385" s="244"/>
      <c r="K385" s="244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</row>
    <row r="386" spans="8:29" x14ac:dyDescent="0.25">
      <c r="H386" s="69"/>
      <c r="I386" s="244"/>
      <c r="J386" s="244"/>
      <c r="K386" s="244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</row>
    <row r="387" spans="8:29" x14ac:dyDescent="0.25">
      <c r="H387" s="69"/>
      <c r="I387" s="244"/>
      <c r="J387" s="244"/>
      <c r="K387" s="244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</row>
    <row r="388" spans="8:29" x14ac:dyDescent="0.25">
      <c r="H388" s="69"/>
      <c r="I388" s="244"/>
      <c r="J388" s="244"/>
      <c r="K388" s="244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</row>
    <row r="389" spans="8:29" x14ac:dyDescent="0.25">
      <c r="H389" s="69"/>
      <c r="I389" s="244"/>
      <c r="J389" s="244"/>
      <c r="K389" s="244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</row>
    <row r="390" spans="8:29" x14ac:dyDescent="0.25">
      <c r="H390" s="69"/>
      <c r="I390" s="244"/>
      <c r="J390" s="244"/>
      <c r="K390" s="244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</row>
    <row r="391" spans="8:29" x14ac:dyDescent="0.25">
      <c r="H391" s="69"/>
      <c r="I391" s="244"/>
      <c r="J391" s="244"/>
      <c r="K391" s="244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</row>
    <row r="392" spans="8:29" x14ac:dyDescent="0.25">
      <c r="H392" s="69"/>
      <c r="I392" s="244"/>
      <c r="J392" s="244"/>
      <c r="K392" s="244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</row>
    <row r="393" spans="8:29" x14ac:dyDescent="0.25">
      <c r="H393" s="69"/>
      <c r="I393" s="244"/>
      <c r="J393" s="244"/>
      <c r="K393" s="244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</row>
    <row r="394" spans="8:29" x14ac:dyDescent="0.25">
      <c r="H394" s="69"/>
      <c r="I394" s="244"/>
      <c r="J394" s="244"/>
      <c r="K394" s="244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</row>
    <row r="395" spans="8:29" x14ac:dyDescent="0.25">
      <c r="H395" s="69"/>
      <c r="I395" s="244"/>
      <c r="J395" s="244"/>
      <c r="K395" s="244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</row>
    <row r="396" spans="8:29" x14ac:dyDescent="0.25">
      <c r="H396" s="69"/>
      <c r="I396" s="244"/>
      <c r="J396" s="244"/>
      <c r="K396" s="244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</row>
    <row r="397" spans="8:29" x14ac:dyDescent="0.25">
      <c r="H397" s="69"/>
      <c r="I397" s="244"/>
      <c r="J397" s="244"/>
      <c r="K397" s="244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</row>
    <row r="398" spans="8:29" x14ac:dyDescent="0.25">
      <c r="H398" s="69"/>
      <c r="I398" s="244"/>
      <c r="J398" s="244"/>
      <c r="K398" s="244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</row>
    <row r="399" spans="8:29" x14ac:dyDescent="0.25">
      <c r="H399" s="69"/>
      <c r="I399" s="244"/>
      <c r="J399" s="244"/>
      <c r="K399" s="244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</row>
    <row r="400" spans="8:29" x14ac:dyDescent="0.25">
      <c r="H400" s="69"/>
      <c r="I400" s="244"/>
      <c r="J400" s="244"/>
      <c r="K400" s="244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</row>
    <row r="401" spans="8:29" x14ac:dyDescent="0.25">
      <c r="H401" s="69"/>
      <c r="I401" s="244"/>
      <c r="J401" s="244"/>
      <c r="K401" s="244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</row>
    <row r="402" spans="8:29" x14ac:dyDescent="0.25">
      <c r="H402" s="69"/>
      <c r="I402" s="244"/>
      <c r="J402" s="244"/>
      <c r="K402" s="244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</row>
    <row r="403" spans="8:29" x14ac:dyDescent="0.25">
      <c r="H403" s="69"/>
      <c r="I403" s="244"/>
      <c r="J403" s="244"/>
      <c r="K403" s="244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</row>
    <row r="404" spans="8:29" x14ac:dyDescent="0.25">
      <c r="H404" s="69"/>
      <c r="I404" s="244"/>
      <c r="J404" s="244"/>
      <c r="K404" s="244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</row>
    <row r="405" spans="8:29" x14ac:dyDescent="0.25">
      <c r="H405" s="69"/>
      <c r="I405" s="244"/>
      <c r="J405" s="244"/>
      <c r="K405" s="244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</row>
    <row r="406" spans="8:29" x14ac:dyDescent="0.25">
      <c r="H406" s="69"/>
      <c r="I406" s="244"/>
      <c r="J406" s="244"/>
      <c r="K406" s="244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</row>
    <row r="407" spans="8:29" x14ac:dyDescent="0.25">
      <c r="H407" s="69"/>
      <c r="I407" s="244"/>
      <c r="J407" s="244"/>
      <c r="K407" s="244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</row>
    <row r="408" spans="8:29" x14ac:dyDescent="0.25">
      <c r="H408" s="69"/>
      <c r="I408" s="244"/>
      <c r="J408" s="244"/>
      <c r="K408" s="244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</row>
    <row r="409" spans="8:29" x14ac:dyDescent="0.25">
      <c r="H409" s="69"/>
      <c r="I409" s="244"/>
      <c r="J409" s="244"/>
      <c r="K409" s="244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</row>
    <row r="410" spans="8:29" x14ac:dyDescent="0.25">
      <c r="H410" s="69"/>
      <c r="I410" s="244"/>
      <c r="J410" s="244"/>
      <c r="K410" s="244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</row>
    <row r="411" spans="8:29" x14ac:dyDescent="0.25">
      <c r="H411" s="69"/>
      <c r="I411" s="244"/>
      <c r="J411" s="244"/>
      <c r="K411" s="244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</row>
    <row r="412" spans="8:29" x14ac:dyDescent="0.25">
      <c r="H412" s="69"/>
      <c r="I412" s="244"/>
      <c r="J412" s="244"/>
      <c r="K412" s="244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</row>
    <row r="413" spans="8:29" x14ac:dyDescent="0.25">
      <c r="H413" s="69"/>
      <c r="I413" s="244"/>
      <c r="J413" s="244"/>
      <c r="K413" s="244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</row>
    <row r="414" spans="8:29" x14ac:dyDescent="0.25">
      <c r="H414" s="69"/>
      <c r="I414" s="244"/>
      <c r="J414" s="244"/>
      <c r="K414" s="244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</row>
    <row r="415" spans="8:29" x14ac:dyDescent="0.25">
      <c r="H415" s="69"/>
      <c r="I415" s="244"/>
      <c r="J415" s="244"/>
      <c r="K415" s="244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</row>
    <row r="416" spans="8:29" x14ac:dyDescent="0.25">
      <c r="H416" s="69"/>
      <c r="I416" s="244"/>
      <c r="J416" s="244"/>
      <c r="K416" s="244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</row>
    <row r="417" spans="8:29" x14ac:dyDescent="0.25">
      <c r="H417" s="69"/>
      <c r="I417" s="244"/>
      <c r="J417" s="244"/>
      <c r="K417" s="244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</row>
    <row r="418" spans="8:29" x14ac:dyDescent="0.25">
      <c r="H418" s="69"/>
      <c r="I418" s="244"/>
      <c r="J418" s="244"/>
      <c r="K418" s="244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</row>
    <row r="419" spans="8:29" x14ac:dyDescent="0.25">
      <c r="H419" s="69"/>
      <c r="I419" s="244"/>
      <c r="J419" s="244"/>
      <c r="K419" s="244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</row>
    <row r="420" spans="8:29" x14ac:dyDescent="0.25">
      <c r="H420" s="69"/>
      <c r="I420" s="244"/>
      <c r="J420" s="244"/>
      <c r="K420" s="244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</row>
    <row r="421" spans="8:29" x14ac:dyDescent="0.25">
      <c r="H421" s="69"/>
      <c r="I421" s="244"/>
      <c r="J421" s="244"/>
      <c r="K421" s="244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</row>
    <row r="422" spans="8:29" x14ac:dyDescent="0.25">
      <c r="H422" s="69"/>
      <c r="I422" s="244"/>
      <c r="J422" s="244"/>
      <c r="K422" s="244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</row>
    <row r="423" spans="8:29" x14ac:dyDescent="0.25">
      <c r="H423" s="69"/>
      <c r="I423" s="244"/>
      <c r="J423" s="244"/>
      <c r="K423" s="244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</row>
    <row r="424" spans="8:29" x14ac:dyDescent="0.25">
      <c r="H424" s="69"/>
      <c r="I424" s="244"/>
      <c r="J424" s="244"/>
      <c r="K424" s="244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</row>
    <row r="425" spans="8:29" x14ac:dyDescent="0.25">
      <c r="H425" s="69"/>
      <c r="I425" s="244"/>
      <c r="J425" s="244"/>
      <c r="K425" s="244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</row>
    <row r="426" spans="8:29" x14ac:dyDescent="0.25">
      <c r="H426" s="69"/>
      <c r="I426" s="244"/>
      <c r="J426" s="244"/>
      <c r="K426" s="244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</row>
    <row r="427" spans="8:29" x14ac:dyDescent="0.25">
      <c r="H427" s="69"/>
      <c r="I427" s="244"/>
      <c r="J427" s="244"/>
      <c r="K427" s="244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</row>
    <row r="428" spans="8:29" x14ac:dyDescent="0.25">
      <c r="H428" s="69"/>
      <c r="I428" s="244"/>
      <c r="J428" s="244"/>
      <c r="K428" s="244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</row>
    <row r="429" spans="8:29" x14ac:dyDescent="0.25">
      <c r="H429" s="69"/>
      <c r="I429" s="244"/>
      <c r="J429" s="244"/>
      <c r="K429" s="244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</row>
    <row r="430" spans="8:29" x14ac:dyDescent="0.25">
      <c r="H430" s="69"/>
      <c r="I430" s="244"/>
      <c r="J430" s="244"/>
      <c r="K430" s="244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</row>
    <row r="431" spans="8:29" x14ac:dyDescent="0.25">
      <c r="H431" s="69"/>
      <c r="I431" s="244"/>
      <c r="J431" s="244"/>
      <c r="K431" s="244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</row>
    <row r="432" spans="8:29" x14ac:dyDescent="0.25">
      <c r="H432" s="69"/>
      <c r="I432" s="244"/>
      <c r="J432" s="244"/>
      <c r="K432" s="244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</row>
    <row r="433" spans="8:29" x14ac:dyDescent="0.25">
      <c r="H433" s="69"/>
      <c r="I433" s="244"/>
      <c r="J433" s="244"/>
      <c r="K433" s="244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</row>
    <row r="434" spans="8:29" x14ac:dyDescent="0.25">
      <c r="H434" s="69"/>
      <c r="I434" s="244"/>
      <c r="J434" s="244"/>
      <c r="K434" s="244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</row>
    <row r="435" spans="8:29" x14ac:dyDescent="0.25">
      <c r="H435" s="69"/>
      <c r="I435" s="244"/>
      <c r="J435" s="244"/>
      <c r="K435" s="244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</row>
    <row r="436" spans="8:29" x14ac:dyDescent="0.25">
      <c r="H436" s="69"/>
      <c r="I436" s="244"/>
      <c r="J436" s="244"/>
      <c r="K436" s="244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</row>
    <row r="437" spans="8:29" x14ac:dyDescent="0.25">
      <c r="H437" s="69"/>
      <c r="I437" s="244"/>
      <c r="J437" s="244"/>
      <c r="K437" s="244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</row>
    <row r="438" spans="8:29" x14ac:dyDescent="0.25">
      <c r="H438" s="69"/>
      <c r="I438" s="244"/>
      <c r="J438" s="244"/>
      <c r="K438" s="244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</row>
    <row r="439" spans="8:29" x14ac:dyDescent="0.25">
      <c r="H439" s="69"/>
      <c r="I439" s="244"/>
      <c r="J439" s="244"/>
      <c r="K439" s="244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</row>
    <row r="440" spans="8:29" x14ac:dyDescent="0.25">
      <c r="H440" s="69"/>
      <c r="I440" s="244"/>
      <c r="J440" s="244"/>
      <c r="K440" s="244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</row>
    <row r="441" spans="8:29" x14ac:dyDescent="0.25">
      <c r="H441" s="69"/>
      <c r="I441" s="244"/>
      <c r="J441" s="244"/>
      <c r="K441" s="244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</row>
    <row r="442" spans="8:29" x14ac:dyDescent="0.25">
      <c r="H442" s="69"/>
      <c r="I442" s="244"/>
      <c r="J442" s="244"/>
      <c r="K442" s="244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</row>
    <row r="443" spans="8:29" x14ac:dyDescent="0.25">
      <c r="H443" s="69"/>
      <c r="I443" s="244"/>
      <c r="J443" s="244"/>
      <c r="K443" s="244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</row>
    <row r="444" spans="8:29" x14ac:dyDescent="0.25">
      <c r="H444" s="69"/>
      <c r="I444" s="244"/>
      <c r="J444" s="244"/>
      <c r="K444" s="244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</row>
    <row r="445" spans="8:29" x14ac:dyDescent="0.25">
      <c r="H445" s="69"/>
      <c r="I445" s="244"/>
      <c r="J445" s="244"/>
      <c r="K445" s="244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</row>
    <row r="446" spans="8:29" x14ac:dyDescent="0.25">
      <c r="H446" s="69"/>
      <c r="I446" s="244"/>
      <c r="J446" s="244"/>
      <c r="K446" s="244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</row>
    <row r="447" spans="8:29" x14ac:dyDescent="0.25">
      <c r="H447" s="69"/>
      <c r="I447" s="244"/>
      <c r="J447" s="244"/>
      <c r="K447" s="244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</row>
    <row r="448" spans="8:29" x14ac:dyDescent="0.25">
      <c r="H448" s="69"/>
      <c r="I448" s="244"/>
      <c r="J448" s="244"/>
      <c r="K448" s="244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</row>
    <row r="449" spans="8:29" x14ac:dyDescent="0.25">
      <c r="H449" s="69"/>
      <c r="I449" s="244"/>
      <c r="J449" s="244"/>
      <c r="K449" s="244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</row>
    <row r="450" spans="8:29" x14ac:dyDescent="0.25">
      <c r="H450" s="69"/>
      <c r="I450" s="244"/>
      <c r="J450" s="244"/>
      <c r="K450" s="244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</row>
    <row r="451" spans="8:29" x14ac:dyDescent="0.25">
      <c r="H451" s="69"/>
      <c r="I451" s="244"/>
      <c r="J451" s="244"/>
      <c r="K451" s="244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</row>
    <row r="452" spans="8:29" x14ac:dyDescent="0.25">
      <c r="H452" s="69"/>
      <c r="I452" s="244"/>
      <c r="J452" s="244"/>
      <c r="K452" s="244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</row>
    <row r="453" spans="8:29" x14ac:dyDescent="0.25">
      <c r="H453" s="69"/>
      <c r="I453" s="244"/>
      <c r="J453" s="244"/>
      <c r="K453" s="244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</row>
    <row r="454" spans="8:29" x14ac:dyDescent="0.25">
      <c r="H454" s="69"/>
      <c r="I454" s="244"/>
      <c r="J454" s="244"/>
      <c r="K454" s="244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</row>
    <row r="455" spans="8:29" x14ac:dyDescent="0.25">
      <c r="H455" s="69"/>
      <c r="I455" s="244"/>
      <c r="J455" s="244"/>
      <c r="K455" s="244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</row>
    <row r="456" spans="8:29" x14ac:dyDescent="0.25">
      <c r="H456" s="69"/>
      <c r="I456" s="244"/>
      <c r="J456" s="244"/>
      <c r="K456" s="244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</row>
    <row r="457" spans="8:29" x14ac:dyDescent="0.25">
      <c r="H457" s="69"/>
      <c r="I457" s="244"/>
      <c r="J457" s="244"/>
      <c r="K457" s="244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</row>
    <row r="458" spans="8:29" x14ac:dyDescent="0.25">
      <c r="H458" s="69"/>
      <c r="I458" s="244"/>
      <c r="J458" s="244"/>
      <c r="K458" s="244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</row>
    <row r="459" spans="8:29" x14ac:dyDescent="0.25">
      <c r="H459" s="69"/>
      <c r="I459" s="244"/>
      <c r="J459" s="244"/>
      <c r="K459" s="244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</row>
    <row r="460" spans="8:29" x14ac:dyDescent="0.25">
      <c r="H460" s="69"/>
      <c r="I460" s="244"/>
      <c r="J460" s="244"/>
      <c r="K460" s="244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</row>
    <row r="461" spans="8:29" x14ac:dyDescent="0.25">
      <c r="H461" s="69"/>
      <c r="I461" s="244"/>
      <c r="J461" s="244"/>
      <c r="K461" s="244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</row>
    <row r="462" spans="8:29" x14ac:dyDescent="0.25">
      <c r="H462" s="69"/>
      <c r="I462" s="244"/>
      <c r="J462" s="244"/>
      <c r="K462" s="244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</row>
    <row r="463" spans="8:29" x14ac:dyDescent="0.25">
      <c r="H463" s="69"/>
      <c r="I463" s="244"/>
      <c r="J463" s="244"/>
      <c r="K463" s="244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</row>
    <row r="464" spans="8:29" x14ac:dyDescent="0.25">
      <c r="H464" s="69"/>
      <c r="I464" s="244"/>
      <c r="J464" s="244"/>
      <c r="K464" s="244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</row>
    <row r="465" spans="8:29" x14ac:dyDescent="0.25">
      <c r="H465" s="69"/>
      <c r="I465" s="244"/>
      <c r="J465" s="244"/>
      <c r="K465" s="244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</row>
    <row r="466" spans="8:29" x14ac:dyDescent="0.25">
      <c r="H466" s="69"/>
      <c r="I466" s="244"/>
      <c r="J466" s="244"/>
      <c r="K466" s="244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</row>
    <row r="467" spans="8:29" x14ac:dyDescent="0.25">
      <c r="H467" s="69"/>
      <c r="I467" s="244"/>
      <c r="J467" s="244"/>
      <c r="K467" s="244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</row>
    <row r="468" spans="8:29" x14ac:dyDescent="0.25">
      <c r="H468" s="69"/>
      <c r="I468" s="244"/>
      <c r="J468" s="244"/>
      <c r="K468" s="244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</row>
    <row r="469" spans="8:29" x14ac:dyDescent="0.25">
      <c r="H469" s="69"/>
      <c r="I469" s="244"/>
      <c r="J469" s="244"/>
      <c r="K469" s="244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</row>
    <row r="470" spans="8:29" x14ac:dyDescent="0.25">
      <c r="H470" s="69"/>
      <c r="I470" s="244"/>
      <c r="J470" s="244"/>
      <c r="K470" s="244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</row>
    <row r="471" spans="8:29" x14ac:dyDescent="0.25">
      <c r="H471" s="69"/>
      <c r="I471" s="244"/>
      <c r="J471" s="244"/>
      <c r="K471" s="244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</row>
    <row r="472" spans="8:29" x14ac:dyDescent="0.25">
      <c r="H472" s="69"/>
      <c r="I472" s="244"/>
      <c r="J472" s="244"/>
      <c r="K472" s="244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</row>
    <row r="473" spans="8:29" x14ac:dyDescent="0.25">
      <c r="H473" s="69"/>
      <c r="I473" s="244"/>
      <c r="J473" s="244"/>
      <c r="K473" s="244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</row>
    <row r="474" spans="8:29" x14ac:dyDescent="0.25">
      <c r="H474" s="69"/>
      <c r="I474" s="244"/>
      <c r="J474" s="244"/>
      <c r="K474" s="244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</row>
    <row r="475" spans="8:29" x14ac:dyDescent="0.25">
      <c r="H475" s="69"/>
      <c r="I475" s="244"/>
      <c r="J475" s="244"/>
      <c r="K475" s="244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</row>
    <row r="476" spans="8:29" x14ac:dyDescent="0.25">
      <c r="H476" s="69"/>
      <c r="I476" s="244"/>
      <c r="J476" s="244"/>
      <c r="K476" s="244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</row>
    <row r="477" spans="8:29" x14ac:dyDescent="0.25">
      <c r="H477" s="69"/>
      <c r="I477" s="244"/>
      <c r="J477" s="244"/>
      <c r="K477" s="244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</row>
    <row r="478" spans="8:29" x14ac:dyDescent="0.25">
      <c r="H478" s="69"/>
      <c r="I478" s="244"/>
      <c r="J478" s="244"/>
      <c r="K478" s="244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</row>
    <row r="479" spans="8:29" x14ac:dyDescent="0.25">
      <c r="H479" s="69"/>
      <c r="I479" s="244"/>
      <c r="J479" s="244"/>
      <c r="K479" s="244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</row>
    <row r="480" spans="8:29" x14ac:dyDescent="0.25">
      <c r="H480" s="69"/>
      <c r="I480" s="244"/>
      <c r="J480" s="244"/>
      <c r="K480" s="244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</row>
    <row r="481" spans="8:29" x14ac:dyDescent="0.25">
      <c r="H481" s="69"/>
      <c r="I481" s="244"/>
      <c r="J481" s="244"/>
      <c r="K481" s="244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</row>
    <row r="482" spans="8:29" x14ac:dyDescent="0.25">
      <c r="H482" s="69"/>
      <c r="I482" s="244"/>
      <c r="J482" s="244"/>
      <c r="K482" s="244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</row>
    <row r="483" spans="8:29" x14ac:dyDescent="0.25">
      <c r="H483" s="69"/>
      <c r="I483" s="244"/>
      <c r="J483" s="244"/>
      <c r="K483" s="244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</row>
    <row r="484" spans="8:29" x14ac:dyDescent="0.25">
      <c r="H484" s="69"/>
      <c r="I484" s="244"/>
      <c r="J484" s="244"/>
      <c r="K484" s="244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</row>
    <row r="485" spans="8:29" x14ac:dyDescent="0.25">
      <c r="H485" s="69"/>
      <c r="I485" s="244"/>
      <c r="J485" s="244"/>
      <c r="K485" s="244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</row>
    <row r="486" spans="8:29" x14ac:dyDescent="0.25">
      <c r="H486" s="69"/>
      <c r="I486" s="244"/>
      <c r="J486" s="244"/>
      <c r="K486" s="244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</row>
    <row r="487" spans="8:29" x14ac:dyDescent="0.25">
      <c r="H487" s="69"/>
      <c r="I487" s="244"/>
      <c r="J487" s="244"/>
      <c r="K487" s="244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</row>
    <row r="488" spans="8:29" x14ac:dyDescent="0.25">
      <c r="H488" s="69"/>
      <c r="I488" s="244"/>
      <c r="J488" s="244"/>
      <c r="K488" s="244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</row>
    <row r="489" spans="8:29" x14ac:dyDescent="0.25">
      <c r="H489" s="69"/>
      <c r="I489" s="244"/>
      <c r="J489" s="244"/>
      <c r="K489" s="244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</row>
    <row r="490" spans="8:29" x14ac:dyDescent="0.25">
      <c r="H490" s="69"/>
      <c r="I490" s="244"/>
      <c r="J490" s="244"/>
      <c r="K490" s="244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</row>
    <row r="491" spans="8:29" x14ac:dyDescent="0.25">
      <c r="H491" s="69"/>
      <c r="I491" s="244"/>
      <c r="J491" s="244"/>
      <c r="K491" s="244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</row>
    <row r="492" spans="8:29" x14ac:dyDescent="0.25">
      <c r="H492" s="69"/>
      <c r="I492" s="244"/>
      <c r="J492" s="244"/>
      <c r="K492" s="244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</row>
    <row r="493" spans="8:29" x14ac:dyDescent="0.25">
      <c r="H493" s="69"/>
      <c r="I493" s="244"/>
      <c r="J493" s="244"/>
      <c r="K493" s="244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</row>
    <row r="494" spans="8:29" x14ac:dyDescent="0.25">
      <c r="H494" s="69"/>
      <c r="I494" s="244"/>
      <c r="J494" s="244"/>
      <c r="K494" s="244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</row>
    <row r="495" spans="8:29" x14ac:dyDescent="0.25">
      <c r="H495" s="69"/>
      <c r="I495" s="244"/>
      <c r="J495" s="244"/>
      <c r="K495" s="244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</row>
    <row r="496" spans="8:29" x14ac:dyDescent="0.25">
      <c r="H496" s="69"/>
      <c r="I496" s="244"/>
      <c r="J496" s="244"/>
      <c r="K496" s="244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</row>
    <row r="497" spans="8:29" x14ac:dyDescent="0.25">
      <c r="H497" s="69"/>
      <c r="I497" s="244"/>
      <c r="J497" s="244"/>
      <c r="K497" s="244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</row>
    <row r="498" spans="8:29" x14ac:dyDescent="0.25">
      <c r="H498" s="69"/>
      <c r="I498" s="244"/>
      <c r="J498" s="244"/>
      <c r="K498" s="244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</row>
    <row r="499" spans="8:29" x14ac:dyDescent="0.25">
      <c r="H499" s="69"/>
      <c r="I499" s="244"/>
      <c r="J499" s="244"/>
      <c r="K499" s="244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</row>
    <row r="500" spans="8:29" x14ac:dyDescent="0.25">
      <c r="H500" s="69"/>
      <c r="I500" s="244"/>
      <c r="J500" s="244"/>
      <c r="K500" s="244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</row>
    <row r="501" spans="8:29" x14ac:dyDescent="0.25">
      <c r="H501" s="69"/>
      <c r="I501" s="244"/>
      <c r="J501" s="244"/>
      <c r="K501" s="244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</row>
    <row r="502" spans="8:29" x14ac:dyDescent="0.25">
      <c r="H502" s="69"/>
      <c r="I502" s="244"/>
      <c r="J502" s="244"/>
      <c r="K502" s="244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</row>
    <row r="503" spans="8:29" x14ac:dyDescent="0.25">
      <c r="H503" s="69"/>
      <c r="I503" s="244"/>
      <c r="J503" s="244"/>
      <c r="K503" s="244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</row>
    <row r="504" spans="8:29" x14ac:dyDescent="0.25">
      <c r="H504" s="69"/>
      <c r="I504" s="244"/>
      <c r="J504" s="244"/>
      <c r="K504" s="244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</row>
    <row r="505" spans="8:29" x14ac:dyDescent="0.25">
      <c r="H505" s="69"/>
      <c r="I505" s="244"/>
      <c r="J505" s="244"/>
      <c r="K505" s="244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</row>
    <row r="506" spans="8:29" x14ac:dyDescent="0.25">
      <c r="H506" s="69"/>
      <c r="I506" s="244"/>
      <c r="J506" s="244"/>
      <c r="K506" s="244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</row>
    <row r="507" spans="8:29" x14ac:dyDescent="0.25">
      <c r="H507" s="69"/>
      <c r="I507" s="244"/>
      <c r="J507" s="244"/>
      <c r="K507" s="244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</row>
    <row r="508" spans="8:29" x14ac:dyDescent="0.25">
      <c r="H508" s="69"/>
      <c r="I508" s="244"/>
      <c r="J508" s="244"/>
      <c r="K508" s="244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</row>
    <row r="509" spans="8:29" x14ac:dyDescent="0.25">
      <c r="H509" s="69"/>
      <c r="I509" s="244"/>
      <c r="J509" s="244"/>
      <c r="K509" s="244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</row>
    <row r="510" spans="8:29" x14ac:dyDescent="0.25">
      <c r="H510" s="69"/>
      <c r="I510" s="244"/>
      <c r="J510" s="244"/>
      <c r="K510" s="244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</row>
    <row r="511" spans="8:29" x14ac:dyDescent="0.25">
      <c r="H511" s="69"/>
      <c r="I511" s="244"/>
      <c r="J511" s="244"/>
      <c r="K511" s="244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</row>
    <row r="512" spans="8:29" x14ac:dyDescent="0.25">
      <c r="H512" s="69"/>
      <c r="I512" s="244"/>
      <c r="J512" s="244"/>
      <c r="K512" s="244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</row>
    <row r="513" spans="8:29" x14ac:dyDescent="0.25">
      <c r="H513" s="69"/>
      <c r="I513" s="244"/>
      <c r="J513" s="244"/>
      <c r="K513" s="244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  <c r="AC513" s="67"/>
    </row>
    <row r="514" spans="8:29" x14ac:dyDescent="0.25">
      <c r="H514" s="69"/>
      <c r="I514" s="244"/>
      <c r="J514" s="244"/>
      <c r="K514" s="244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</row>
    <row r="515" spans="8:29" x14ac:dyDescent="0.25">
      <c r="H515" s="69"/>
      <c r="I515" s="244"/>
      <c r="J515" s="244"/>
      <c r="K515" s="244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</row>
    <row r="516" spans="8:29" x14ac:dyDescent="0.25">
      <c r="H516" s="69"/>
      <c r="I516" s="244"/>
      <c r="J516" s="244"/>
      <c r="K516" s="244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</row>
    <row r="517" spans="8:29" x14ac:dyDescent="0.25">
      <c r="H517" s="69"/>
      <c r="I517" s="244"/>
      <c r="J517" s="244"/>
      <c r="K517" s="244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</row>
    <row r="518" spans="8:29" x14ac:dyDescent="0.25">
      <c r="H518" s="69"/>
      <c r="I518" s="244"/>
      <c r="J518" s="244"/>
      <c r="K518" s="244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</row>
    <row r="519" spans="8:29" x14ac:dyDescent="0.25">
      <c r="H519" s="69"/>
      <c r="I519" s="244"/>
      <c r="J519" s="244"/>
      <c r="K519" s="244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</row>
    <row r="520" spans="8:29" x14ac:dyDescent="0.25">
      <c r="H520" s="69"/>
      <c r="I520" s="244"/>
      <c r="J520" s="244"/>
      <c r="K520" s="244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</row>
    <row r="521" spans="8:29" x14ac:dyDescent="0.25">
      <c r="H521" s="69"/>
      <c r="I521" s="244"/>
      <c r="J521" s="244"/>
      <c r="K521" s="244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</row>
    <row r="522" spans="8:29" x14ac:dyDescent="0.25">
      <c r="H522" s="69"/>
      <c r="I522" s="244"/>
      <c r="J522" s="244"/>
      <c r="K522" s="244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</row>
    <row r="523" spans="8:29" x14ac:dyDescent="0.25">
      <c r="H523" s="69"/>
      <c r="I523" s="244"/>
      <c r="J523" s="244"/>
      <c r="K523" s="244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</row>
    <row r="524" spans="8:29" x14ac:dyDescent="0.25">
      <c r="H524" s="69"/>
      <c r="I524" s="244"/>
      <c r="J524" s="244"/>
      <c r="K524" s="244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</row>
    <row r="525" spans="8:29" x14ac:dyDescent="0.25">
      <c r="H525" s="69"/>
      <c r="I525" s="244"/>
      <c r="J525" s="244"/>
      <c r="K525" s="244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</row>
    <row r="526" spans="8:29" x14ac:dyDescent="0.25">
      <c r="H526" s="69"/>
      <c r="I526" s="244"/>
      <c r="J526" s="244"/>
      <c r="K526" s="244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</row>
    <row r="527" spans="8:29" x14ac:dyDescent="0.25">
      <c r="H527" s="69"/>
      <c r="I527" s="244"/>
      <c r="J527" s="244"/>
      <c r="K527" s="244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</row>
    <row r="528" spans="8:29" x14ac:dyDescent="0.25">
      <c r="H528" s="69"/>
      <c r="I528" s="244"/>
      <c r="J528" s="244"/>
      <c r="K528" s="244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</row>
    <row r="529" spans="8:29" x14ac:dyDescent="0.25">
      <c r="H529" s="69"/>
      <c r="I529" s="244"/>
      <c r="J529" s="244"/>
      <c r="K529" s="244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</row>
    <row r="530" spans="8:29" x14ac:dyDescent="0.25">
      <c r="H530" s="69"/>
      <c r="I530" s="244"/>
      <c r="J530" s="244"/>
      <c r="K530" s="244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</row>
    <row r="531" spans="8:29" x14ac:dyDescent="0.25">
      <c r="H531" s="69"/>
      <c r="I531" s="244"/>
      <c r="J531" s="244"/>
      <c r="K531" s="244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</row>
    <row r="532" spans="8:29" x14ac:dyDescent="0.25">
      <c r="H532" s="69"/>
      <c r="I532" s="244"/>
      <c r="J532" s="244"/>
      <c r="K532" s="244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</row>
    <row r="533" spans="8:29" x14ac:dyDescent="0.25">
      <c r="H533" s="69"/>
      <c r="I533" s="244"/>
      <c r="J533" s="244"/>
      <c r="K533" s="244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</row>
    <row r="534" spans="8:29" x14ac:dyDescent="0.25">
      <c r="H534" s="69"/>
      <c r="I534" s="244"/>
      <c r="J534" s="244"/>
      <c r="K534" s="244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</row>
    <row r="535" spans="8:29" x14ac:dyDescent="0.25">
      <c r="H535" s="69"/>
      <c r="I535" s="244"/>
      <c r="J535" s="244"/>
      <c r="K535" s="244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</row>
    <row r="536" spans="8:29" x14ac:dyDescent="0.25">
      <c r="H536" s="69"/>
      <c r="I536" s="244"/>
      <c r="J536" s="244"/>
      <c r="K536" s="244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</row>
    <row r="537" spans="8:29" x14ac:dyDescent="0.25">
      <c r="H537" s="69"/>
      <c r="I537" s="244"/>
      <c r="J537" s="244"/>
      <c r="K537" s="244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</row>
    <row r="538" spans="8:29" x14ac:dyDescent="0.25">
      <c r="H538" s="69"/>
      <c r="I538" s="244"/>
      <c r="J538" s="244"/>
      <c r="K538" s="244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</row>
    <row r="539" spans="8:29" x14ac:dyDescent="0.25">
      <c r="H539" s="69"/>
      <c r="I539" s="244"/>
      <c r="J539" s="244"/>
      <c r="K539" s="244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</row>
    <row r="540" spans="8:29" x14ac:dyDescent="0.25">
      <c r="H540" s="69"/>
      <c r="I540" s="244"/>
      <c r="J540" s="244"/>
      <c r="K540" s="244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</row>
    <row r="541" spans="8:29" x14ac:dyDescent="0.25">
      <c r="H541" s="69"/>
      <c r="I541" s="244"/>
      <c r="J541" s="244"/>
      <c r="K541" s="244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  <c r="AC541" s="67"/>
    </row>
    <row r="542" spans="8:29" x14ac:dyDescent="0.25">
      <c r="H542" s="69"/>
      <c r="I542" s="244"/>
      <c r="J542" s="244"/>
      <c r="K542" s="244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</row>
    <row r="543" spans="8:29" x14ac:dyDescent="0.25">
      <c r="H543" s="69"/>
      <c r="I543" s="244"/>
      <c r="J543" s="244"/>
      <c r="K543" s="244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</row>
    <row r="544" spans="8:29" x14ac:dyDescent="0.25">
      <c r="H544" s="69"/>
      <c r="I544" s="244"/>
      <c r="J544" s="244"/>
      <c r="K544" s="244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</row>
    <row r="545" spans="8:29" x14ac:dyDescent="0.25">
      <c r="H545" s="69"/>
      <c r="I545" s="244"/>
      <c r="J545" s="244"/>
      <c r="K545" s="244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</row>
    <row r="546" spans="8:29" x14ac:dyDescent="0.25">
      <c r="H546" s="69"/>
      <c r="I546" s="244"/>
      <c r="J546" s="244"/>
      <c r="K546" s="244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  <c r="AC546" s="67"/>
    </row>
    <row r="547" spans="8:29" x14ac:dyDescent="0.25">
      <c r="H547" s="69"/>
      <c r="I547" s="244"/>
      <c r="J547" s="244"/>
      <c r="K547" s="244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</row>
    <row r="548" spans="8:29" x14ac:dyDescent="0.25">
      <c r="H548" s="69"/>
      <c r="I548" s="244"/>
      <c r="J548" s="244"/>
      <c r="K548" s="244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</row>
    <row r="549" spans="8:29" x14ac:dyDescent="0.25">
      <c r="H549" s="69"/>
      <c r="I549" s="244"/>
      <c r="J549" s="244"/>
      <c r="K549" s="244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</row>
    <row r="550" spans="8:29" x14ac:dyDescent="0.25">
      <c r="H550" s="69"/>
      <c r="I550" s="244"/>
      <c r="J550" s="244"/>
      <c r="K550" s="244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  <c r="AC550" s="67"/>
    </row>
    <row r="551" spans="8:29" x14ac:dyDescent="0.25">
      <c r="H551" s="69"/>
      <c r="I551" s="244"/>
      <c r="J551" s="244"/>
      <c r="K551" s="244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</row>
    <row r="552" spans="8:29" x14ac:dyDescent="0.25">
      <c r="H552" s="69"/>
      <c r="I552" s="244"/>
      <c r="J552" s="244"/>
      <c r="K552" s="244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  <c r="AC552" s="67"/>
    </row>
    <row r="553" spans="8:29" x14ac:dyDescent="0.25">
      <c r="H553" s="69"/>
      <c r="I553" s="244"/>
      <c r="J553" s="244"/>
      <c r="K553" s="244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</row>
    <row r="554" spans="8:29" x14ac:dyDescent="0.25">
      <c r="H554" s="69"/>
      <c r="I554" s="244"/>
      <c r="J554" s="244"/>
      <c r="K554" s="244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</row>
    <row r="555" spans="8:29" x14ac:dyDescent="0.25">
      <c r="H555" s="69"/>
      <c r="I555" s="244"/>
      <c r="J555" s="244"/>
      <c r="K555" s="244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</row>
    <row r="556" spans="8:29" x14ac:dyDescent="0.25">
      <c r="H556" s="69"/>
      <c r="I556" s="244"/>
      <c r="J556" s="244"/>
      <c r="K556" s="244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</row>
    <row r="557" spans="8:29" x14ac:dyDescent="0.25">
      <c r="H557" s="69"/>
      <c r="I557" s="244"/>
      <c r="J557" s="244"/>
      <c r="K557" s="244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</row>
    <row r="558" spans="8:29" x14ac:dyDescent="0.25">
      <c r="H558" s="69"/>
      <c r="I558" s="244"/>
      <c r="J558" s="244"/>
      <c r="K558" s="244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</row>
    <row r="559" spans="8:29" x14ac:dyDescent="0.25">
      <c r="H559" s="69"/>
      <c r="I559" s="244"/>
      <c r="J559" s="244"/>
      <c r="K559" s="244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</row>
    <row r="560" spans="8:29" x14ac:dyDescent="0.25">
      <c r="H560" s="69"/>
      <c r="I560" s="244"/>
      <c r="J560" s="244"/>
      <c r="K560" s="244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</row>
    <row r="561" spans="8:29" x14ac:dyDescent="0.25">
      <c r="H561" s="69"/>
      <c r="I561" s="244"/>
      <c r="J561" s="244"/>
      <c r="K561" s="244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</row>
    <row r="562" spans="8:29" x14ac:dyDescent="0.25">
      <c r="H562" s="69"/>
      <c r="I562" s="244"/>
      <c r="J562" s="244"/>
      <c r="K562" s="244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  <c r="AC562" s="67"/>
    </row>
    <row r="563" spans="8:29" x14ac:dyDescent="0.25">
      <c r="H563" s="69"/>
      <c r="I563" s="244"/>
      <c r="J563" s="244"/>
      <c r="K563" s="244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</row>
    <row r="564" spans="8:29" x14ac:dyDescent="0.25">
      <c r="H564" s="69"/>
      <c r="I564" s="244"/>
      <c r="J564" s="244"/>
      <c r="K564" s="244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</row>
    <row r="565" spans="8:29" x14ac:dyDescent="0.25">
      <c r="H565" s="69"/>
      <c r="I565" s="244"/>
      <c r="J565" s="244"/>
      <c r="K565" s="244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</row>
    <row r="566" spans="8:29" x14ac:dyDescent="0.25">
      <c r="H566" s="69"/>
      <c r="I566" s="244"/>
      <c r="J566" s="244"/>
      <c r="K566" s="244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</row>
    <row r="567" spans="8:29" x14ac:dyDescent="0.25">
      <c r="H567" s="69"/>
      <c r="I567" s="244"/>
      <c r="J567" s="244"/>
      <c r="K567" s="244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</row>
    <row r="568" spans="8:29" x14ac:dyDescent="0.25">
      <c r="H568" s="69"/>
      <c r="I568" s="244"/>
      <c r="J568" s="244"/>
      <c r="K568" s="244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  <c r="AC568" s="67"/>
    </row>
    <row r="569" spans="8:29" x14ac:dyDescent="0.25">
      <c r="H569" s="69"/>
      <c r="I569" s="244"/>
      <c r="J569" s="244"/>
      <c r="K569" s="244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  <c r="AC569" s="67"/>
    </row>
    <row r="570" spans="8:29" x14ac:dyDescent="0.25">
      <c r="H570" s="69"/>
      <c r="I570" s="244"/>
      <c r="J570" s="244"/>
      <c r="K570" s="244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</row>
    <row r="571" spans="8:29" x14ac:dyDescent="0.25">
      <c r="H571" s="69"/>
      <c r="I571" s="244"/>
      <c r="J571" s="244"/>
      <c r="K571" s="244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</row>
    <row r="572" spans="8:29" x14ac:dyDescent="0.25">
      <c r="H572" s="69"/>
      <c r="I572" s="244"/>
      <c r="J572" s="244"/>
      <c r="K572" s="244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</row>
    <row r="573" spans="8:29" x14ac:dyDescent="0.25">
      <c r="H573" s="69"/>
      <c r="I573" s="244"/>
      <c r="J573" s="244"/>
      <c r="K573" s="244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</row>
    <row r="574" spans="8:29" x14ac:dyDescent="0.25">
      <c r="H574" s="69"/>
      <c r="I574" s="244"/>
      <c r="J574" s="244"/>
      <c r="K574" s="244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</row>
    <row r="575" spans="8:29" x14ac:dyDescent="0.25">
      <c r="H575" s="69"/>
      <c r="I575" s="244"/>
      <c r="J575" s="244"/>
      <c r="K575" s="244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</row>
    <row r="576" spans="8:29" x14ac:dyDescent="0.25">
      <c r="H576" s="69"/>
      <c r="I576" s="244"/>
      <c r="J576" s="244"/>
      <c r="K576" s="244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</row>
    <row r="577" spans="8:29" x14ac:dyDescent="0.25">
      <c r="H577" s="69"/>
      <c r="I577" s="244"/>
      <c r="J577" s="244"/>
      <c r="K577" s="244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</row>
    <row r="578" spans="8:29" x14ac:dyDescent="0.25">
      <c r="H578" s="69"/>
      <c r="I578" s="244"/>
      <c r="J578" s="244"/>
      <c r="K578" s="244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</row>
    <row r="579" spans="8:29" x14ac:dyDescent="0.25">
      <c r="H579" s="69"/>
      <c r="I579" s="244"/>
      <c r="J579" s="244"/>
      <c r="K579" s="244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</row>
    <row r="580" spans="8:29" x14ac:dyDescent="0.25">
      <c r="H580" s="69"/>
      <c r="I580" s="244"/>
      <c r="J580" s="244"/>
      <c r="K580" s="244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</row>
    <row r="581" spans="8:29" x14ac:dyDescent="0.25">
      <c r="H581" s="69"/>
      <c r="I581" s="244"/>
      <c r="J581" s="244"/>
      <c r="K581" s="244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</row>
    <row r="582" spans="8:29" x14ac:dyDescent="0.25">
      <c r="H582" s="69"/>
      <c r="I582" s="244"/>
      <c r="J582" s="244"/>
      <c r="K582" s="244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</row>
    <row r="583" spans="8:29" x14ac:dyDescent="0.25">
      <c r="H583" s="69"/>
      <c r="I583" s="244"/>
      <c r="J583" s="244"/>
      <c r="K583" s="244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</row>
    <row r="584" spans="8:29" x14ac:dyDescent="0.25">
      <c r="H584" s="69"/>
      <c r="I584" s="244"/>
      <c r="J584" s="244"/>
      <c r="K584" s="244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</row>
    <row r="585" spans="8:29" x14ac:dyDescent="0.25">
      <c r="H585" s="69"/>
      <c r="I585" s="244"/>
      <c r="J585" s="244"/>
      <c r="K585" s="244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</row>
    <row r="586" spans="8:29" x14ac:dyDescent="0.25">
      <c r="H586" s="69"/>
      <c r="I586" s="244"/>
      <c r="J586" s="244"/>
      <c r="K586" s="244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</row>
    <row r="587" spans="8:29" x14ac:dyDescent="0.25">
      <c r="H587" s="69"/>
      <c r="I587" s="244"/>
      <c r="J587" s="244"/>
      <c r="K587" s="244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</row>
    <row r="588" spans="8:29" x14ac:dyDescent="0.25">
      <c r="H588" s="69"/>
      <c r="I588" s="244"/>
      <c r="J588" s="244"/>
      <c r="K588" s="244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</row>
    <row r="589" spans="8:29" x14ac:dyDescent="0.25">
      <c r="H589" s="69"/>
      <c r="I589" s="244"/>
      <c r="J589" s="244"/>
      <c r="K589" s="244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</row>
    <row r="590" spans="8:29" x14ac:dyDescent="0.25">
      <c r="H590" s="69"/>
      <c r="I590" s="244"/>
      <c r="J590" s="244"/>
      <c r="K590" s="244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</row>
    <row r="591" spans="8:29" x14ac:dyDescent="0.25">
      <c r="H591" s="69"/>
      <c r="I591" s="244"/>
      <c r="J591" s="244"/>
      <c r="K591" s="244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</row>
    <row r="592" spans="8:29" x14ac:dyDescent="0.25">
      <c r="H592" s="69"/>
      <c r="I592" s="244"/>
      <c r="J592" s="244"/>
      <c r="K592" s="244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</row>
    <row r="593" spans="8:29" x14ac:dyDescent="0.25">
      <c r="H593" s="69"/>
      <c r="I593" s="244"/>
      <c r="J593" s="244"/>
      <c r="K593" s="244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  <c r="AC593" s="67"/>
    </row>
    <row r="594" spans="8:29" x14ac:dyDescent="0.25">
      <c r="H594" s="69"/>
      <c r="I594" s="244"/>
      <c r="J594" s="244"/>
      <c r="K594" s="244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</row>
    <row r="595" spans="8:29" x14ac:dyDescent="0.25">
      <c r="H595" s="69"/>
      <c r="I595" s="244"/>
      <c r="J595" s="244"/>
      <c r="K595" s="244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</row>
    <row r="596" spans="8:29" x14ac:dyDescent="0.25">
      <c r="H596" s="69"/>
      <c r="I596" s="244"/>
      <c r="J596" s="244"/>
      <c r="K596" s="244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</row>
    <row r="597" spans="8:29" x14ac:dyDescent="0.25">
      <c r="H597" s="69"/>
      <c r="I597" s="244"/>
      <c r="J597" s="244"/>
      <c r="K597" s="244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</row>
    <row r="598" spans="8:29" x14ac:dyDescent="0.25">
      <c r="H598" s="69"/>
      <c r="I598" s="244"/>
      <c r="J598" s="244"/>
      <c r="K598" s="244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</row>
    <row r="599" spans="8:29" x14ac:dyDescent="0.25">
      <c r="H599" s="69"/>
      <c r="I599" s="244"/>
      <c r="J599" s="244"/>
      <c r="K599" s="244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</row>
    <row r="600" spans="8:29" x14ac:dyDescent="0.25">
      <c r="H600" s="69"/>
      <c r="I600" s="244"/>
      <c r="J600" s="244"/>
      <c r="K600" s="244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</row>
    <row r="601" spans="8:29" x14ac:dyDescent="0.25">
      <c r="H601" s="69"/>
      <c r="I601" s="244"/>
      <c r="J601" s="244"/>
      <c r="K601" s="244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</row>
    <row r="602" spans="8:29" x14ac:dyDescent="0.25">
      <c r="H602" s="69"/>
      <c r="I602" s="244"/>
      <c r="J602" s="244"/>
      <c r="K602" s="244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</row>
    <row r="603" spans="8:29" x14ac:dyDescent="0.25">
      <c r="H603" s="69"/>
      <c r="I603" s="244"/>
      <c r="J603" s="244"/>
      <c r="K603" s="244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</row>
    <row r="604" spans="8:29" x14ac:dyDescent="0.25">
      <c r="H604" s="69"/>
      <c r="I604" s="244"/>
      <c r="J604" s="244"/>
      <c r="K604" s="244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</row>
    <row r="605" spans="8:29" x14ac:dyDescent="0.25">
      <c r="H605" s="69"/>
      <c r="I605" s="244"/>
      <c r="J605" s="244"/>
      <c r="K605" s="244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</row>
    <row r="606" spans="8:29" x14ac:dyDescent="0.25">
      <c r="H606" s="69"/>
      <c r="I606" s="244"/>
      <c r="J606" s="244"/>
      <c r="K606" s="244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</row>
    <row r="607" spans="8:29" x14ac:dyDescent="0.25">
      <c r="H607" s="69"/>
      <c r="I607" s="244"/>
      <c r="J607" s="244"/>
      <c r="K607" s="244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</row>
    <row r="608" spans="8:29" x14ac:dyDescent="0.25">
      <c r="H608" s="69"/>
      <c r="I608" s="244"/>
      <c r="J608" s="244"/>
      <c r="K608" s="244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</row>
    <row r="609" spans="8:29" x14ac:dyDescent="0.25">
      <c r="H609" s="69"/>
      <c r="I609" s="244"/>
      <c r="J609" s="244"/>
      <c r="K609" s="244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</row>
    <row r="610" spans="8:29" x14ac:dyDescent="0.25">
      <c r="H610" s="69"/>
      <c r="I610" s="244"/>
      <c r="J610" s="244"/>
      <c r="K610" s="244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</row>
    <row r="611" spans="8:29" x14ac:dyDescent="0.25">
      <c r="H611" s="69"/>
      <c r="I611" s="244"/>
      <c r="J611" s="244"/>
      <c r="K611" s="244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</row>
    <row r="612" spans="8:29" x14ac:dyDescent="0.25">
      <c r="H612" s="69"/>
      <c r="I612" s="244"/>
      <c r="J612" s="244"/>
      <c r="K612" s="244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</row>
    <row r="613" spans="8:29" x14ac:dyDescent="0.25">
      <c r="H613" s="69"/>
      <c r="I613" s="244"/>
      <c r="J613" s="244"/>
      <c r="K613" s="244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</row>
    <row r="614" spans="8:29" x14ac:dyDescent="0.25">
      <c r="H614" s="69"/>
      <c r="I614" s="244"/>
      <c r="J614" s="244"/>
      <c r="K614" s="244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</row>
    <row r="615" spans="8:29" x14ac:dyDescent="0.25">
      <c r="H615" s="69"/>
      <c r="I615" s="244"/>
      <c r="J615" s="244"/>
      <c r="K615" s="244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</row>
    <row r="616" spans="8:29" x14ac:dyDescent="0.25">
      <c r="H616" s="69"/>
      <c r="I616" s="244"/>
      <c r="J616" s="244"/>
      <c r="K616" s="244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  <c r="AC616" s="67"/>
    </row>
    <row r="617" spans="8:29" x14ac:dyDescent="0.25">
      <c r="H617" s="69"/>
      <c r="I617" s="244"/>
      <c r="J617" s="244"/>
      <c r="K617" s="244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</row>
    <row r="618" spans="8:29" x14ac:dyDescent="0.25">
      <c r="H618" s="69"/>
      <c r="I618" s="244"/>
      <c r="J618" s="244"/>
      <c r="K618" s="244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  <c r="AC618" s="67"/>
    </row>
    <row r="619" spans="8:29" x14ac:dyDescent="0.25">
      <c r="H619" s="69"/>
      <c r="I619" s="244"/>
      <c r="J619" s="244"/>
      <c r="K619" s="244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  <c r="AC619" s="67"/>
    </row>
    <row r="620" spans="8:29" x14ac:dyDescent="0.25">
      <c r="H620" s="69"/>
      <c r="I620" s="244"/>
      <c r="J620" s="244"/>
      <c r="K620" s="244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  <c r="AC620" s="67"/>
    </row>
    <row r="621" spans="8:29" x14ac:dyDescent="0.25">
      <c r="H621" s="69"/>
      <c r="I621" s="244"/>
      <c r="J621" s="244"/>
      <c r="K621" s="244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</row>
    <row r="622" spans="8:29" x14ac:dyDescent="0.25">
      <c r="H622" s="69"/>
      <c r="I622" s="244"/>
      <c r="J622" s="244"/>
      <c r="K622" s="244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</row>
    <row r="623" spans="8:29" x14ac:dyDescent="0.25">
      <c r="H623" s="69"/>
      <c r="I623" s="244"/>
      <c r="J623" s="244"/>
      <c r="K623" s="244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</row>
    <row r="624" spans="8:29" x14ac:dyDescent="0.25">
      <c r="H624" s="69"/>
      <c r="I624" s="244"/>
      <c r="J624" s="244"/>
      <c r="K624" s="244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</row>
    <row r="625" spans="8:29" x14ac:dyDescent="0.25">
      <c r="H625" s="69"/>
      <c r="I625" s="244"/>
      <c r="J625" s="244"/>
      <c r="K625" s="244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</row>
    <row r="626" spans="8:29" x14ac:dyDescent="0.25">
      <c r="H626" s="69"/>
      <c r="I626" s="244"/>
      <c r="J626" s="244"/>
      <c r="K626" s="244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</row>
    <row r="627" spans="8:29" x14ac:dyDescent="0.25">
      <c r="H627" s="69"/>
      <c r="I627" s="244"/>
      <c r="J627" s="244"/>
      <c r="K627" s="244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</row>
    <row r="628" spans="8:29" x14ac:dyDescent="0.25">
      <c r="H628" s="69"/>
      <c r="I628" s="244"/>
      <c r="J628" s="244"/>
      <c r="K628" s="244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</row>
    <row r="629" spans="8:29" x14ac:dyDescent="0.25">
      <c r="H629" s="69"/>
      <c r="I629" s="244"/>
      <c r="J629" s="244"/>
      <c r="K629" s="244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</row>
    <row r="630" spans="8:29" x14ac:dyDescent="0.25">
      <c r="H630" s="69"/>
      <c r="I630" s="244"/>
      <c r="J630" s="244"/>
      <c r="K630" s="244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</row>
    <row r="631" spans="8:29" x14ac:dyDescent="0.25">
      <c r="H631" s="69"/>
      <c r="I631" s="244"/>
      <c r="J631" s="244"/>
      <c r="K631" s="244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</row>
    <row r="632" spans="8:29" x14ac:dyDescent="0.25">
      <c r="H632" s="69"/>
      <c r="I632" s="244"/>
      <c r="J632" s="244"/>
      <c r="K632" s="244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</row>
    <row r="633" spans="8:29" x14ac:dyDescent="0.25">
      <c r="H633" s="69"/>
      <c r="I633" s="244"/>
      <c r="J633" s="244"/>
      <c r="K633" s="244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</row>
    <row r="634" spans="8:29" x14ac:dyDescent="0.25">
      <c r="H634" s="69"/>
      <c r="I634" s="244"/>
      <c r="J634" s="244"/>
      <c r="K634" s="244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</row>
    <row r="635" spans="8:29" x14ac:dyDescent="0.25">
      <c r="H635" s="69"/>
      <c r="I635" s="244"/>
      <c r="J635" s="244"/>
      <c r="K635" s="244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</row>
    <row r="636" spans="8:29" x14ac:dyDescent="0.25">
      <c r="H636" s="69"/>
      <c r="I636" s="244"/>
      <c r="J636" s="244"/>
      <c r="K636" s="244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</row>
    <row r="637" spans="8:29" x14ac:dyDescent="0.25">
      <c r="H637" s="69"/>
      <c r="I637" s="244"/>
      <c r="J637" s="244"/>
      <c r="K637" s="244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</row>
    <row r="638" spans="8:29" x14ac:dyDescent="0.25">
      <c r="H638" s="69"/>
      <c r="I638" s="244"/>
      <c r="J638" s="244"/>
      <c r="K638" s="244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</row>
    <row r="639" spans="8:29" x14ac:dyDescent="0.25">
      <c r="H639" s="69"/>
      <c r="I639" s="244"/>
      <c r="J639" s="244"/>
      <c r="K639" s="244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</row>
    <row r="640" spans="8:29" x14ac:dyDescent="0.25">
      <c r="H640" s="69"/>
      <c r="I640" s="244"/>
      <c r="J640" s="244"/>
      <c r="K640" s="244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</row>
    <row r="641" spans="8:29" x14ac:dyDescent="0.25">
      <c r="H641" s="69"/>
      <c r="I641" s="244"/>
      <c r="J641" s="244"/>
      <c r="K641" s="244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</row>
    <row r="642" spans="8:29" x14ac:dyDescent="0.25">
      <c r="H642" s="69"/>
      <c r="I642" s="244"/>
      <c r="J642" s="244"/>
      <c r="K642" s="244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  <c r="AC642" s="67"/>
    </row>
    <row r="643" spans="8:29" x14ac:dyDescent="0.25">
      <c r="H643" s="69"/>
      <c r="I643" s="244"/>
      <c r="J643" s="244"/>
      <c r="K643" s="244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  <c r="AC643" s="67"/>
    </row>
    <row r="644" spans="8:29" x14ac:dyDescent="0.25">
      <c r="H644" s="69"/>
      <c r="I644" s="244"/>
      <c r="J644" s="244"/>
      <c r="K644" s="244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</row>
    <row r="645" spans="8:29" x14ac:dyDescent="0.25">
      <c r="H645" s="69"/>
      <c r="I645" s="244"/>
      <c r="J645" s="244"/>
      <c r="K645" s="244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  <c r="AC645" s="67"/>
    </row>
    <row r="646" spans="8:29" x14ac:dyDescent="0.25">
      <c r="H646" s="69"/>
      <c r="I646" s="244"/>
      <c r="J646" s="244"/>
      <c r="K646" s="244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  <c r="AC646" s="67"/>
    </row>
    <row r="647" spans="8:29" x14ac:dyDescent="0.25">
      <c r="H647" s="69"/>
      <c r="I647" s="244"/>
      <c r="J647" s="244"/>
      <c r="K647" s="244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  <c r="AC647" s="67"/>
    </row>
    <row r="648" spans="8:29" x14ac:dyDescent="0.25">
      <c r="H648" s="69"/>
      <c r="I648" s="244"/>
      <c r="J648" s="244"/>
      <c r="K648" s="244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  <c r="AC648" s="67"/>
    </row>
    <row r="649" spans="8:29" x14ac:dyDescent="0.25">
      <c r="H649" s="69"/>
      <c r="I649" s="244"/>
      <c r="J649" s="244"/>
      <c r="K649" s="244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  <c r="AC649" s="67"/>
    </row>
    <row r="650" spans="8:29" x14ac:dyDescent="0.25">
      <c r="H650" s="69"/>
      <c r="I650" s="244"/>
      <c r="J650" s="244"/>
      <c r="K650" s="244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  <c r="AC650" s="67"/>
    </row>
    <row r="651" spans="8:29" x14ac:dyDescent="0.25">
      <c r="H651" s="69"/>
      <c r="I651" s="244"/>
      <c r="J651" s="244"/>
      <c r="K651" s="244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  <c r="AC651" s="67"/>
    </row>
    <row r="652" spans="8:29" x14ac:dyDescent="0.25">
      <c r="H652" s="69"/>
      <c r="I652" s="244"/>
      <c r="J652" s="244"/>
      <c r="K652" s="244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</row>
    <row r="653" spans="8:29" x14ac:dyDescent="0.25">
      <c r="H653" s="69"/>
      <c r="I653" s="244"/>
      <c r="J653" s="244"/>
      <c r="K653" s="244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  <c r="AC653" s="67"/>
    </row>
    <row r="654" spans="8:29" x14ac:dyDescent="0.25">
      <c r="H654" s="69"/>
      <c r="I654" s="244"/>
      <c r="J654" s="244"/>
      <c r="K654" s="244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</row>
    <row r="655" spans="8:29" x14ac:dyDescent="0.25">
      <c r="H655" s="69"/>
      <c r="I655" s="244"/>
      <c r="J655" s="244"/>
      <c r="K655" s="244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  <c r="AC655" s="67"/>
    </row>
    <row r="656" spans="8:29" x14ac:dyDescent="0.25">
      <c r="H656" s="69"/>
      <c r="I656" s="244"/>
      <c r="J656" s="244"/>
      <c r="K656" s="244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</row>
    <row r="657" spans="8:29" x14ac:dyDescent="0.25">
      <c r="H657" s="69"/>
      <c r="I657" s="244"/>
      <c r="J657" s="244"/>
      <c r="K657" s="244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  <c r="AC657" s="67"/>
    </row>
    <row r="658" spans="8:29" x14ac:dyDescent="0.25">
      <c r="H658" s="69"/>
      <c r="I658" s="244"/>
      <c r="J658" s="244"/>
      <c r="K658" s="244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</row>
    <row r="659" spans="8:29" x14ac:dyDescent="0.25">
      <c r="H659" s="69"/>
      <c r="I659" s="244"/>
      <c r="J659" s="244"/>
      <c r="K659" s="244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  <c r="AC659" s="67"/>
    </row>
    <row r="660" spans="8:29" x14ac:dyDescent="0.25">
      <c r="H660" s="69"/>
      <c r="I660" s="244"/>
      <c r="J660" s="244"/>
      <c r="K660" s="244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</row>
    <row r="661" spans="8:29" x14ac:dyDescent="0.25">
      <c r="H661" s="69"/>
      <c r="I661" s="244"/>
      <c r="J661" s="244"/>
      <c r="K661" s="244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</row>
    <row r="662" spans="8:29" x14ac:dyDescent="0.25">
      <c r="H662" s="69"/>
      <c r="I662" s="244"/>
      <c r="J662" s="244"/>
      <c r="K662" s="244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</row>
    <row r="663" spans="8:29" x14ac:dyDescent="0.25">
      <c r="H663" s="69"/>
      <c r="I663" s="244"/>
      <c r="J663" s="244"/>
      <c r="K663" s="244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  <c r="AC663" s="67"/>
    </row>
    <row r="664" spans="8:29" x14ac:dyDescent="0.25">
      <c r="H664" s="69"/>
      <c r="I664" s="244"/>
      <c r="J664" s="244"/>
      <c r="K664" s="244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  <c r="AC664" s="67"/>
    </row>
    <row r="665" spans="8:29" x14ac:dyDescent="0.25">
      <c r="H665" s="69"/>
      <c r="I665" s="244"/>
      <c r="J665" s="244"/>
      <c r="K665" s="244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</row>
    <row r="666" spans="8:29" x14ac:dyDescent="0.25">
      <c r="H666" s="69"/>
      <c r="I666" s="244"/>
      <c r="J666" s="244"/>
      <c r="K666" s="244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</row>
    <row r="667" spans="8:29" x14ac:dyDescent="0.25">
      <c r="H667" s="69"/>
      <c r="I667" s="244"/>
      <c r="J667" s="244"/>
      <c r="K667" s="244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</row>
    <row r="668" spans="8:29" x14ac:dyDescent="0.25">
      <c r="H668" s="69"/>
      <c r="I668" s="244"/>
      <c r="J668" s="244"/>
      <c r="K668" s="244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</row>
    <row r="669" spans="8:29" x14ac:dyDescent="0.25">
      <c r="H669" s="69"/>
      <c r="I669" s="244"/>
      <c r="J669" s="244"/>
      <c r="K669" s="244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  <c r="AC669" s="67"/>
    </row>
    <row r="670" spans="8:29" x14ac:dyDescent="0.25">
      <c r="H670" s="69"/>
      <c r="I670" s="244"/>
      <c r="J670" s="244"/>
      <c r="K670" s="244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</row>
    <row r="671" spans="8:29" x14ac:dyDescent="0.25">
      <c r="H671" s="69"/>
      <c r="I671" s="244"/>
      <c r="J671" s="244"/>
      <c r="K671" s="244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</row>
    <row r="672" spans="8:29" x14ac:dyDescent="0.25">
      <c r="H672" s="69"/>
      <c r="I672" s="244"/>
      <c r="J672" s="244"/>
      <c r="K672" s="244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</row>
    <row r="673" spans="8:29" x14ac:dyDescent="0.25">
      <c r="H673" s="69"/>
      <c r="I673" s="244"/>
      <c r="J673" s="244"/>
      <c r="K673" s="244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</row>
    <row r="674" spans="8:29" x14ac:dyDescent="0.25">
      <c r="H674" s="69"/>
      <c r="I674" s="244"/>
      <c r="J674" s="244"/>
      <c r="K674" s="244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  <c r="AC674" s="67"/>
    </row>
    <row r="675" spans="8:29" x14ac:dyDescent="0.25">
      <c r="H675" s="69"/>
      <c r="I675" s="244"/>
      <c r="J675" s="244"/>
      <c r="K675" s="244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  <c r="AC675" s="67"/>
    </row>
    <row r="676" spans="8:29" x14ac:dyDescent="0.25">
      <c r="H676" s="69"/>
      <c r="I676" s="244"/>
      <c r="J676" s="244"/>
      <c r="K676" s="244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  <c r="AC676" s="67"/>
    </row>
    <row r="677" spans="8:29" x14ac:dyDescent="0.25">
      <c r="H677" s="69"/>
      <c r="I677" s="244"/>
      <c r="J677" s="244"/>
      <c r="K677" s="244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  <c r="AC677" s="67"/>
    </row>
    <row r="678" spans="8:29" x14ac:dyDescent="0.25">
      <c r="H678" s="69"/>
      <c r="I678" s="244"/>
      <c r="J678" s="244"/>
      <c r="K678" s="244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  <c r="AC678" s="67"/>
    </row>
    <row r="679" spans="8:29" x14ac:dyDescent="0.25">
      <c r="H679" s="69"/>
      <c r="I679" s="244"/>
      <c r="J679" s="244"/>
      <c r="K679" s="244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</row>
    <row r="680" spans="8:29" x14ac:dyDescent="0.25">
      <c r="H680" s="69"/>
      <c r="I680" s="244"/>
      <c r="J680" s="244"/>
      <c r="K680" s="244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  <c r="AC680" s="67"/>
    </row>
    <row r="681" spans="8:29" x14ac:dyDescent="0.25">
      <c r="H681" s="69"/>
      <c r="I681" s="244"/>
      <c r="J681" s="244"/>
      <c r="K681" s="244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  <c r="AC681" s="67"/>
    </row>
    <row r="682" spans="8:29" x14ac:dyDescent="0.25">
      <c r="H682" s="69"/>
      <c r="I682" s="244"/>
      <c r="J682" s="244"/>
      <c r="K682" s="244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</row>
    <row r="683" spans="8:29" x14ac:dyDescent="0.25">
      <c r="H683" s="69"/>
      <c r="I683" s="244"/>
      <c r="J683" s="244"/>
      <c r="K683" s="244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</row>
    <row r="684" spans="8:29" x14ac:dyDescent="0.25">
      <c r="H684" s="69"/>
      <c r="I684" s="244"/>
      <c r="J684" s="244"/>
      <c r="K684" s="244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</row>
    <row r="685" spans="8:29" x14ac:dyDescent="0.25">
      <c r="H685" s="69"/>
      <c r="I685" s="244"/>
      <c r="J685" s="244"/>
      <c r="K685" s="244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  <c r="AC685" s="67"/>
    </row>
    <row r="686" spans="8:29" x14ac:dyDescent="0.25">
      <c r="H686" s="69"/>
      <c r="I686" s="244"/>
      <c r="J686" s="244"/>
      <c r="K686" s="244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</row>
    <row r="687" spans="8:29" x14ac:dyDescent="0.25">
      <c r="H687" s="69"/>
      <c r="I687" s="244"/>
      <c r="J687" s="244"/>
      <c r="K687" s="244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  <c r="AC687" s="67"/>
    </row>
    <row r="688" spans="8:29" x14ac:dyDescent="0.25">
      <c r="H688" s="69"/>
      <c r="I688" s="244"/>
      <c r="J688" s="244"/>
      <c r="K688" s="244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  <c r="AC688" s="67"/>
    </row>
    <row r="689" spans="8:29" x14ac:dyDescent="0.25">
      <c r="H689" s="69"/>
      <c r="I689" s="244"/>
      <c r="J689" s="244"/>
      <c r="K689" s="244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  <c r="AC689" s="67"/>
    </row>
    <row r="690" spans="8:29" x14ac:dyDescent="0.25">
      <c r="H690" s="69"/>
      <c r="I690" s="244"/>
      <c r="J690" s="244"/>
      <c r="K690" s="244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</row>
    <row r="691" spans="8:29" x14ac:dyDescent="0.25">
      <c r="H691" s="69"/>
      <c r="I691" s="244"/>
      <c r="J691" s="244"/>
      <c r="K691" s="244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</row>
    <row r="692" spans="8:29" x14ac:dyDescent="0.25">
      <c r="H692" s="69"/>
      <c r="I692" s="244"/>
      <c r="J692" s="244"/>
      <c r="K692" s="244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  <c r="AC692" s="67"/>
    </row>
    <row r="693" spans="8:29" x14ac:dyDescent="0.25">
      <c r="H693" s="69"/>
      <c r="I693" s="244"/>
      <c r="J693" s="244"/>
      <c r="K693" s="244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</row>
    <row r="694" spans="8:29" x14ac:dyDescent="0.25">
      <c r="H694" s="69"/>
      <c r="I694" s="244"/>
      <c r="J694" s="244"/>
      <c r="K694" s="244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  <c r="AC694" s="67"/>
    </row>
    <row r="695" spans="8:29" x14ac:dyDescent="0.25">
      <c r="H695" s="69"/>
      <c r="I695" s="244"/>
      <c r="J695" s="244"/>
      <c r="K695" s="244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</row>
    <row r="696" spans="8:29" x14ac:dyDescent="0.25">
      <c r="H696" s="69"/>
      <c r="I696" s="244"/>
      <c r="J696" s="244"/>
      <c r="K696" s="244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</row>
    <row r="697" spans="8:29" x14ac:dyDescent="0.25">
      <c r="H697" s="69"/>
      <c r="I697" s="244"/>
      <c r="J697" s="244"/>
      <c r="K697" s="244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</row>
    <row r="698" spans="8:29" x14ac:dyDescent="0.25">
      <c r="H698" s="69"/>
      <c r="I698" s="244"/>
      <c r="J698" s="244"/>
      <c r="K698" s="244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  <c r="AC698" s="67"/>
    </row>
    <row r="699" spans="8:29" x14ac:dyDescent="0.25">
      <c r="H699" s="69"/>
      <c r="I699" s="244"/>
      <c r="J699" s="244"/>
      <c r="K699" s="244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</row>
    <row r="700" spans="8:29" x14ac:dyDescent="0.25">
      <c r="H700" s="69"/>
      <c r="I700" s="244"/>
      <c r="J700" s="244"/>
      <c r="K700" s="244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</row>
    <row r="701" spans="8:29" x14ac:dyDescent="0.25">
      <c r="H701" s="69"/>
      <c r="I701" s="244"/>
      <c r="J701" s="244"/>
      <c r="K701" s="244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</row>
    <row r="702" spans="8:29" x14ac:dyDescent="0.25">
      <c r="H702" s="69"/>
      <c r="I702" s="244"/>
      <c r="J702" s="244"/>
      <c r="K702" s="244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  <c r="AC702" s="67"/>
    </row>
    <row r="703" spans="8:29" x14ac:dyDescent="0.25">
      <c r="H703" s="69"/>
      <c r="I703" s="244"/>
      <c r="J703" s="244"/>
      <c r="K703" s="244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  <c r="AC703" s="67"/>
    </row>
    <row r="704" spans="8:29" x14ac:dyDescent="0.25">
      <c r="H704" s="69"/>
      <c r="I704" s="244"/>
      <c r="J704" s="244"/>
      <c r="K704" s="244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</row>
    <row r="705" spans="8:29" x14ac:dyDescent="0.25">
      <c r="H705" s="69"/>
      <c r="I705" s="244"/>
      <c r="J705" s="244"/>
      <c r="K705" s="244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  <c r="AC705" s="67"/>
    </row>
    <row r="706" spans="8:29" x14ac:dyDescent="0.25">
      <c r="H706" s="69"/>
      <c r="I706" s="244"/>
      <c r="J706" s="244"/>
      <c r="K706" s="244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</row>
    <row r="707" spans="8:29" x14ac:dyDescent="0.25">
      <c r="H707" s="69"/>
      <c r="I707" s="244"/>
      <c r="J707" s="244"/>
      <c r="K707" s="244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  <c r="AC707" s="67"/>
    </row>
    <row r="708" spans="8:29" x14ac:dyDescent="0.25">
      <c r="H708" s="69"/>
      <c r="I708" s="244"/>
      <c r="J708" s="244"/>
      <c r="K708" s="244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</row>
    <row r="709" spans="8:29" x14ac:dyDescent="0.25">
      <c r="H709" s="69"/>
      <c r="I709" s="244"/>
      <c r="J709" s="244"/>
      <c r="K709" s="244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  <c r="AC709" s="67"/>
    </row>
    <row r="710" spans="8:29" x14ac:dyDescent="0.25">
      <c r="H710" s="69"/>
      <c r="I710" s="244"/>
      <c r="J710" s="244"/>
      <c r="K710" s="244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  <c r="AC710" s="67"/>
    </row>
    <row r="711" spans="8:29" x14ac:dyDescent="0.25">
      <c r="H711" s="69"/>
      <c r="I711" s="244"/>
      <c r="J711" s="244"/>
      <c r="K711" s="244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  <c r="AC711" s="67"/>
    </row>
    <row r="712" spans="8:29" x14ac:dyDescent="0.25">
      <c r="H712" s="69"/>
      <c r="I712" s="244"/>
      <c r="J712" s="244"/>
      <c r="K712" s="244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  <c r="AC712" s="67"/>
    </row>
    <row r="713" spans="8:29" x14ac:dyDescent="0.25">
      <c r="H713" s="69"/>
      <c r="I713" s="244"/>
      <c r="J713" s="244"/>
      <c r="K713" s="244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  <c r="AC713" s="67"/>
    </row>
    <row r="714" spans="8:29" x14ac:dyDescent="0.25">
      <c r="H714" s="69"/>
      <c r="I714" s="244"/>
      <c r="J714" s="244"/>
      <c r="K714" s="244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  <c r="AC714" s="67"/>
    </row>
    <row r="715" spans="8:29" x14ac:dyDescent="0.25">
      <c r="H715" s="69"/>
      <c r="I715" s="244"/>
      <c r="J715" s="244"/>
      <c r="K715" s="244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  <c r="AC715" s="67"/>
    </row>
    <row r="716" spans="8:29" x14ac:dyDescent="0.25">
      <c r="H716" s="69"/>
      <c r="I716" s="244"/>
      <c r="J716" s="244"/>
      <c r="K716" s="244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  <c r="AC716" s="67"/>
    </row>
    <row r="717" spans="8:29" x14ac:dyDescent="0.25">
      <c r="H717" s="69"/>
      <c r="I717" s="244"/>
      <c r="J717" s="244"/>
      <c r="K717" s="244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  <c r="AC717" s="67"/>
    </row>
    <row r="718" spans="8:29" x14ac:dyDescent="0.25">
      <c r="H718" s="69"/>
      <c r="I718" s="244"/>
      <c r="J718" s="244"/>
      <c r="K718" s="244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  <c r="AC718" s="67"/>
    </row>
    <row r="719" spans="8:29" x14ac:dyDescent="0.25">
      <c r="H719" s="69"/>
      <c r="I719" s="244"/>
      <c r="J719" s="244"/>
      <c r="K719" s="244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  <c r="AC719" s="67"/>
    </row>
    <row r="720" spans="8:29" x14ac:dyDescent="0.25">
      <c r="H720" s="69"/>
      <c r="I720" s="244"/>
      <c r="J720" s="244"/>
      <c r="K720" s="244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  <c r="AC720" s="67"/>
    </row>
    <row r="721" spans="8:29" x14ac:dyDescent="0.25">
      <c r="H721" s="69"/>
      <c r="I721" s="244"/>
      <c r="J721" s="244"/>
      <c r="K721" s="244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  <c r="AC721" s="67"/>
    </row>
    <row r="722" spans="8:29" x14ac:dyDescent="0.25">
      <c r="H722" s="69"/>
      <c r="I722" s="244"/>
      <c r="J722" s="244"/>
      <c r="K722" s="244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  <c r="AC722" s="67"/>
    </row>
    <row r="723" spans="8:29" x14ac:dyDescent="0.25">
      <c r="H723" s="69"/>
      <c r="I723" s="244"/>
      <c r="J723" s="244"/>
      <c r="K723" s="244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  <c r="AA723" s="67"/>
      <c r="AB723" s="67"/>
      <c r="AC723" s="67"/>
    </row>
    <row r="724" spans="8:29" x14ac:dyDescent="0.25">
      <c r="H724" s="69"/>
      <c r="I724" s="244"/>
      <c r="J724" s="244"/>
      <c r="K724" s="244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  <c r="AA724" s="67"/>
      <c r="AB724" s="67"/>
      <c r="AC724" s="67"/>
    </row>
    <row r="725" spans="8:29" x14ac:dyDescent="0.25">
      <c r="H725" s="69"/>
      <c r="I725" s="244"/>
      <c r="J725" s="244"/>
      <c r="K725" s="244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  <c r="AC725" s="67"/>
    </row>
    <row r="726" spans="8:29" x14ac:dyDescent="0.25">
      <c r="H726" s="69"/>
      <c r="I726" s="244"/>
      <c r="J726" s="244"/>
      <c r="K726" s="244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  <c r="AC726" s="67"/>
    </row>
    <row r="727" spans="8:29" x14ac:dyDescent="0.25">
      <c r="H727" s="69"/>
      <c r="I727" s="244"/>
      <c r="J727" s="244"/>
      <c r="K727" s="244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  <c r="AC727" s="67"/>
    </row>
    <row r="728" spans="8:29" x14ac:dyDescent="0.25">
      <c r="H728" s="69"/>
      <c r="I728" s="244"/>
      <c r="J728" s="244"/>
      <c r="K728" s="244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  <c r="AA728" s="67"/>
      <c r="AB728" s="67"/>
      <c r="AC728" s="67"/>
    </row>
    <row r="729" spans="8:29" x14ac:dyDescent="0.25">
      <c r="H729" s="69"/>
      <c r="I729" s="244"/>
      <c r="J729" s="244"/>
      <c r="K729" s="244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  <c r="AC729" s="67"/>
    </row>
    <row r="730" spans="8:29" x14ac:dyDescent="0.25">
      <c r="H730" s="69"/>
      <c r="I730" s="244"/>
      <c r="J730" s="244"/>
      <c r="K730" s="244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  <c r="AA730" s="67"/>
      <c r="AB730" s="67"/>
      <c r="AC730" s="67"/>
    </row>
    <row r="731" spans="8:29" x14ac:dyDescent="0.25">
      <c r="H731" s="69"/>
      <c r="I731" s="244"/>
      <c r="J731" s="244"/>
      <c r="K731" s="244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  <c r="AC731" s="67"/>
    </row>
    <row r="732" spans="8:29" x14ac:dyDescent="0.25">
      <c r="H732" s="69"/>
      <c r="I732" s="244"/>
      <c r="J732" s="244"/>
      <c r="K732" s="244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  <c r="AC732" s="67"/>
    </row>
    <row r="733" spans="8:29" x14ac:dyDescent="0.25">
      <c r="H733" s="69"/>
      <c r="I733" s="244"/>
      <c r="J733" s="244"/>
      <c r="K733" s="244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  <c r="AA733" s="67"/>
      <c r="AB733" s="67"/>
      <c r="AC733" s="67"/>
    </row>
    <row r="734" spans="8:29" x14ac:dyDescent="0.25">
      <c r="H734" s="69"/>
      <c r="I734" s="244"/>
      <c r="J734" s="244"/>
      <c r="K734" s="244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  <c r="AA734" s="67"/>
      <c r="AB734" s="67"/>
      <c r="AC734" s="67"/>
    </row>
    <row r="735" spans="8:29" x14ac:dyDescent="0.25">
      <c r="H735" s="69"/>
      <c r="I735" s="244"/>
      <c r="J735" s="244"/>
      <c r="K735" s="244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  <c r="AC735" s="67"/>
    </row>
    <row r="736" spans="8:29" x14ac:dyDescent="0.25">
      <c r="H736" s="69"/>
      <c r="I736" s="244"/>
      <c r="J736" s="244"/>
      <c r="K736" s="244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  <c r="AC736" s="67"/>
    </row>
    <row r="737" spans="8:29" x14ac:dyDescent="0.25">
      <c r="H737" s="69"/>
      <c r="I737" s="244"/>
      <c r="J737" s="244"/>
      <c r="K737" s="244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  <c r="AA737" s="67"/>
      <c r="AB737" s="67"/>
      <c r="AC737" s="67"/>
    </row>
    <row r="738" spans="8:29" x14ac:dyDescent="0.25">
      <c r="H738" s="69"/>
      <c r="I738" s="244"/>
      <c r="J738" s="244"/>
      <c r="K738" s="244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  <c r="AA738" s="67"/>
      <c r="AB738" s="67"/>
      <c r="AC738" s="67"/>
    </row>
    <row r="739" spans="8:29" x14ac:dyDescent="0.25">
      <c r="H739" s="69"/>
      <c r="I739" s="244"/>
      <c r="J739" s="244"/>
      <c r="K739" s="244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  <c r="AC739" s="67"/>
    </row>
    <row r="740" spans="8:29" x14ac:dyDescent="0.25">
      <c r="H740" s="69"/>
      <c r="I740" s="244"/>
      <c r="J740" s="244"/>
      <c r="K740" s="244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  <c r="AC740" s="67"/>
    </row>
    <row r="741" spans="8:29" x14ac:dyDescent="0.25">
      <c r="H741" s="69"/>
      <c r="I741" s="244"/>
      <c r="J741" s="244"/>
      <c r="K741" s="244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  <c r="AC741" s="67"/>
    </row>
    <row r="742" spans="8:29" x14ac:dyDescent="0.25">
      <c r="H742" s="69"/>
      <c r="I742" s="244"/>
      <c r="J742" s="244"/>
      <c r="K742" s="244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  <c r="AC742" s="67"/>
    </row>
    <row r="743" spans="8:29" x14ac:dyDescent="0.25">
      <c r="H743" s="69"/>
      <c r="I743" s="244"/>
      <c r="J743" s="244"/>
      <c r="K743" s="244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  <c r="AA743" s="67"/>
      <c r="AB743" s="67"/>
      <c r="AC743" s="67"/>
    </row>
    <row r="744" spans="8:29" x14ac:dyDescent="0.25">
      <c r="H744" s="69"/>
      <c r="I744" s="244"/>
      <c r="J744" s="244"/>
      <c r="K744" s="244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</row>
    <row r="745" spans="8:29" x14ac:dyDescent="0.25">
      <c r="H745" s="69"/>
      <c r="I745" s="244"/>
      <c r="J745" s="244"/>
      <c r="K745" s="244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  <c r="AC745" s="67"/>
    </row>
    <row r="746" spans="8:29" x14ac:dyDescent="0.25">
      <c r="H746" s="69"/>
      <c r="I746" s="244"/>
      <c r="J746" s="244"/>
      <c r="K746" s="244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  <c r="AC746" s="67"/>
    </row>
    <row r="747" spans="8:29" x14ac:dyDescent="0.25">
      <c r="H747" s="69"/>
      <c r="I747" s="244"/>
      <c r="J747" s="244"/>
      <c r="K747" s="244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</row>
    <row r="748" spans="8:29" x14ac:dyDescent="0.25">
      <c r="H748" s="69"/>
      <c r="I748" s="244"/>
      <c r="J748" s="244"/>
      <c r="K748" s="244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  <c r="AC748" s="67"/>
    </row>
    <row r="749" spans="8:29" x14ac:dyDescent="0.25">
      <c r="H749" s="69"/>
      <c r="I749" s="244"/>
      <c r="J749" s="244"/>
      <c r="K749" s="244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  <c r="AC749" s="67"/>
    </row>
    <row r="750" spans="8:29" x14ac:dyDescent="0.25">
      <c r="H750" s="69"/>
      <c r="I750" s="244"/>
      <c r="J750" s="244"/>
      <c r="K750" s="244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  <c r="AC750" s="67"/>
    </row>
    <row r="751" spans="8:29" x14ac:dyDescent="0.25">
      <c r="H751" s="69"/>
      <c r="I751" s="244"/>
      <c r="J751" s="244"/>
      <c r="K751" s="244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  <c r="AC751" s="67"/>
    </row>
    <row r="752" spans="8:29" x14ac:dyDescent="0.25">
      <c r="H752" s="69"/>
      <c r="I752" s="244"/>
      <c r="J752" s="244"/>
      <c r="K752" s="244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  <c r="AC752" s="67"/>
    </row>
    <row r="753" spans="8:29" x14ac:dyDescent="0.25">
      <c r="H753" s="69"/>
      <c r="I753" s="244"/>
      <c r="J753" s="244"/>
      <c r="K753" s="244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  <c r="AC753" s="67"/>
    </row>
    <row r="754" spans="8:29" x14ac:dyDescent="0.25">
      <c r="H754" s="69"/>
      <c r="I754" s="244"/>
      <c r="J754" s="244"/>
      <c r="K754" s="244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  <c r="AC754" s="67"/>
    </row>
    <row r="755" spans="8:29" x14ac:dyDescent="0.25">
      <c r="H755" s="69"/>
      <c r="I755" s="244"/>
      <c r="J755" s="244"/>
      <c r="K755" s="244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  <c r="AC755" s="67"/>
    </row>
    <row r="756" spans="8:29" x14ac:dyDescent="0.25">
      <c r="H756" s="69"/>
      <c r="I756" s="244"/>
      <c r="J756" s="244"/>
      <c r="K756" s="244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  <c r="AC756" s="67"/>
    </row>
    <row r="757" spans="8:29" x14ac:dyDescent="0.25">
      <c r="H757" s="69"/>
      <c r="I757" s="244"/>
      <c r="J757" s="244"/>
      <c r="K757" s="244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  <c r="AC757" s="67"/>
    </row>
    <row r="758" spans="8:29" x14ac:dyDescent="0.25">
      <c r="H758" s="69"/>
      <c r="I758" s="244"/>
      <c r="J758" s="244"/>
      <c r="K758" s="244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  <c r="AA758" s="67"/>
      <c r="AB758" s="67"/>
      <c r="AC758" s="67"/>
    </row>
    <row r="759" spans="8:29" x14ac:dyDescent="0.25">
      <c r="H759" s="69"/>
      <c r="I759" s="244"/>
      <c r="J759" s="244"/>
      <c r="K759" s="244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  <c r="AC759" s="67"/>
    </row>
    <row r="760" spans="8:29" x14ac:dyDescent="0.25">
      <c r="H760" s="69"/>
      <c r="I760" s="244"/>
      <c r="J760" s="244"/>
      <c r="K760" s="244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  <c r="AA760" s="67"/>
      <c r="AB760" s="67"/>
      <c r="AC760" s="67"/>
    </row>
    <row r="761" spans="8:29" x14ac:dyDescent="0.25">
      <c r="H761" s="69"/>
      <c r="I761" s="244"/>
      <c r="J761" s="244"/>
      <c r="K761" s="244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  <c r="AC761" s="67"/>
    </row>
    <row r="762" spans="8:29" x14ac:dyDescent="0.25">
      <c r="H762" s="69"/>
      <c r="I762" s="244"/>
      <c r="J762" s="244"/>
      <c r="K762" s="244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  <c r="AA762" s="67"/>
      <c r="AB762" s="67"/>
      <c r="AC762" s="67"/>
    </row>
    <row r="763" spans="8:29" x14ac:dyDescent="0.25">
      <c r="H763" s="69"/>
      <c r="I763" s="244"/>
      <c r="J763" s="244"/>
      <c r="K763" s="244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  <c r="AC763" s="67"/>
    </row>
    <row r="764" spans="8:29" x14ac:dyDescent="0.25">
      <c r="H764" s="69"/>
      <c r="I764" s="244"/>
      <c r="J764" s="244"/>
      <c r="K764" s="244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  <c r="AA764" s="67"/>
      <c r="AB764" s="67"/>
      <c r="AC764" s="67"/>
    </row>
    <row r="765" spans="8:29" x14ac:dyDescent="0.25">
      <c r="H765" s="69"/>
      <c r="I765" s="244"/>
      <c r="J765" s="244"/>
      <c r="K765" s="244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  <c r="AC765" s="67"/>
    </row>
    <row r="766" spans="8:29" x14ac:dyDescent="0.25">
      <c r="H766" s="69"/>
      <c r="I766" s="244"/>
      <c r="J766" s="244"/>
      <c r="K766" s="244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  <c r="AC766" s="67"/>
    </row>
    <row r="767" spans="8:29" x14ac:dyDescent="0.25">
      <c r="H767" s="69"/>
      <c r="I767" s="244"/>
      <c r="J767" s="244"/>
      <c r="K767" s="244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  <c r="AC767" s="67"/>
    </row>
    <row r="768" spans="8:29" x14ac:dyDescent="0.25">
      <c r="H768" s="69"/>
      <c r="I768" s="244"/>
      <c r="J768" s="244"/>
      <c r="K768" s="244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</row>
    <row r="769" spans="8:29" x14ac:dyDescent="0.25">
      <c r="H769" s="69"/>
      <c r="I769" s="244"/>
      <c r="J769" s="244"/>
      <c r="K769" s="244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  <c r="AC769" s="67"/>
    </row>
    <row r="770" spans="8:29" x14ac:dyDescent="0.25">
      <c r="H770" s="69"/>
      <c r="I770" s="244"/>
      <c r="J770" s="244"/>
      <c r="K770" s="244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</row>
    <row r="771" spans="8:29" x14ac:dyDescent="0.25">
      <c r="H771" s="69"/>
      <c r="I771" s="244"/>
      <c r="J771" s="244"/>
      <c r="K771" s="244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  <c r="AC771" s="67"/>
    </row>
    <row r="772" spans="8:29" x14ac:dyDescent="0.25">
      <c r="H772" s="69"/>
      <c r="I772" s="244"/>
      <c r="J772" s="244"/>
      <c r="K772" s="244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  <c r="AC772" s="67"/>
    </row>
    <row r="773" spans="8:29" x14ac:dyDescent="0.25">
      <c r="H773" s="69"/>
      <c r="I773" s="244"/>
      <c r="J773" s="244"/>
      <c r="K773" s="244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  <c r="AC773" s="67"/>
    </row>
    <row r="774" spans="8:29" x14ac:dyDescent="0.25">
      <c r="H774" s="69"/>
      <c r="I774" s="244"/>
      <c r="J774" s="244"/>
      <c r="K774" s="244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  <c r="AC774" s="67"/>
    </row>
    <row r="775" spans="8:29" x14ac:dyDescent="0.25">
      <c r="H775" s="69"/>
      <c r="I775" s="244"/>
      <c r="J775" s="244"/>
      <c r="K775" s="244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  <c r="AC775" s="67"/>
    </row>
    <row r="776" spans="8:29" x14ac:dyDescent="0.25">
      <c r="H776" s="69"/>
      <c r="I776" s="244"/>
      <c r="J776" s="244"/>
      <c r="K776" s="244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  <c r="AC776" s="67"/>
    </row>
    <row r="777" spans="8:29" x14ac:dyDescent="0.25">
      <c r="H777" s="69"/>
      <c r="I777" s="244"/>
      <c r="J777" s="244"/>
      <c r="K777" s="244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  <c r="AC777" s="67"/>
    </row>
    <row r="778" spans="8:29" x14ac:dyDescent="0.25">
      <c r="H778" s="69"/>
      <c r="I778" s="244"/>
      <c r="J778" s="244"/>
      <c r="K778" s="244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  <c r="AC778" s="67"/>
    </row>
    <row r="779" spans="8:29" x14ac:dyDescent="0.25">
      <c r="H779" s="69"/>
      <c r="I779" s="244"/>
      <c r="J779" s="244"/>
      <c r="K779" s="244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  <c r="AC779" s="67"/>
    </row>
    <row r="780" spans="8:29" x14ac:dyDescent="0.25">
      <c r="H780" s="69"/>
      <c r="I780" s="244"/>
      <c r="J780" s="244"/>
      <c r="K780" s="244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  <c r="AC780" s="67"/>
    </row>
    <row r="781" spans="8:29" x14ac:dyDescent="0.25">
      <c r="H781" s="69"/>
      <c r="I781" s="244"/>
      <c r="J781" s="244"/>
      <c r="K781" s="244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  <c r="AC781" s="67"/>
    </row>
    <row r="782" spans="8:29" x14ac:dyDescent="0.25">
      <c r="H782" s="69"/>
      <c r="I782" s="244"/>
      <c r="J782" s="244"/>
      <c r="K782" s="244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  <c r="AC782" s="67"/>
    </row>
    <row r="783" spans="8:29" x14ac:dyDescent="0.25">
      <c r="H783" s="69"/>
      <c r="I783" s="244"/>
      <c r="J783" s="244"/>
      <c r="K783" s="244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  <c r="AC783" s="67"/>
    </row>
    <row r="784" spans="8:29" x14ac:dyDescent="0.25">
      <c r="H784" s="69"/>
      <c r="I784" s="244"/>
      <c r="J784" s="244"/>
      <c r="K784" s="244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  <c r="AC784" s="67"/>
    </row>
    <row r="785" spans="8:29" x14ac:dyDescent="0.25">
      <c r="H785" s="69"/>
      <c r="I785" s="244"/>
      <c r="J785" s="244"/>
      <c r="K785" s="244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  <c r="AC785" s="67"/>
    </row>
    <row r="786" spans="8:29" x14ac:dyDescent="0.25">
      <c r="H786" s="69"/>
      <c r="I786" s="244"/>
      <c r="J786" s="244"/>
      <c r="K786" s="244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  <c r="AC786" s="67"/>
    </row>
    <row r="787" spans="8:29" x14ac:dyDescent="0.25">
      <c r="H787" s="69"/>
      <c r="I787" s="244"/>
      <c r="J787" s="244"/>
      <c r="K787" s="244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  <c r="AC787" s="67"/>
    </row>
    <row r="788" spans="8:29" x14ac:dyDescent="0.25">
      <c r="H788" s="69"/>
      <c r="I788" s="244"/>
      <c r="J788" s="244"/>
      <c r="K788" s="244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  <c r="AC788" s="67"/>
    </row>
    <row r="789" spans="8:29" x14ac:dyDescent="0.25">
      <c r="H789" s="69"/>
      <c r="I789" s="244"/>
      <c r="J789" s="244"/>
      <c r="K789" s="244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  <c r="AC789" s="67"/>
    </row>
    <row r="790" spans="8:29" x14ac:dyDescent="0.25">
      <c r="H790" s="69"/>
      <c r="I790" s="244"/>
      <c r="J790" s="244"/>
      <c r="K790" s="244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  <c r="AC790" s="67"/>
    </row>
    <row r="791" spans="8:29" x14ac:dyDescent="0.25">
      <c r="H791" s="69"/>
      <c r="I791" s="244"/>
      <c r="J791" s="244"/>
      <c r="K791" s="244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  <c r="AC791" s="67"/>
    </row>
    <row r="792" spans="8:29" x14ac:dyDescent="0.25">
      <c r="H792" s="69"/>
      <c r="I792" s="244"/>
      <c r="J792" s="244"/>
      <c r="K792" s="244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  <c r="AC792" s="67"/>
    </row>
    <row r="793" spans="8:29" x14ac:dyDescent="0.25">
      <c r="H793" s="69"/>
      <c r="I793" s="244"/>
      <c r="J793" s="244"/>
      <c r="K793" s="244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  <c r="AC793" s="67"/>
    </row>
    <row r="794" spans="8:29" x14ac:dyDescent="0.25">
      <c r="H794" s="69"/>
      <c r="I794" s="244"/>
      <c r="J794" s="244"/>
      <c r="K794" s="244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  <c r="AC794" s="67"/>
    </row>
    <row r="795" spans="8:29" x14ac:dyDescent="0.25">
      <c r="H795" s="69"/>
      <c r="I795" s="244"/>
      <c r="J795" s="244"/>
      <c r="K795" s="244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  <c r="AC795" s="67"/>
    </row>
    <row r="796" spans="8:29" x14ac:dyDescent="0.25">
      <c r="H796" s="69"/>
      <c r="I796" s="244"/>
      <c r="J796" s="244"/>
      <c r="K796" s="244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  <c r="AC796" s="67"/>
    </row>
    <row r="797" spans="8:29" x14ac:dyDescent="0.25">
      <c r="H797" s="69"/>
      <c r="I797" s="244"/>
      <c r="J797" s="244"/>
      <c r="K797" s="244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  <c r="AC797" s="67"/>
    </row>
    <row r="798" spans="8:29" x14ac:dyDescent="0.25">
      <c r="H798" s="69"/>
      <c r="I798" s="244"/>
      <c r="J798" s="244"/>
      <c r="K798" s="244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  <c r="AA798" s="67"/>
      <c r="AB798" s="67"/>
      <c r="AC798" s="67"/>
    </row>
    <row r="799" spans="8:29" x14ac:dyDescent="0.25">
      <c r="H799" s="69"/>
      <c r="I799" s="244"/>
      <c r="J799" s="244"/>
      <c r="K799" s="244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  <c r="AA799" s="67"/>
      <c r="AB799" s="67"/>
      <c r="AC799" s="67"/>
    </row>
    <row r="800" spans="8:29" x14ac:dyDescent="0.25">
      <c r="H800" s="69"/>
      <c r="I800" s="244"/>
      <c r="J800" s="244"/>
      <c r="K800" s="244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  <c r="AA800" s="67"/>
      <c r="AB800" s="67"/>
      <c r="AC800" s="67"/>
    </row>
    <row r="801" spans="8:29" x14ac:dyDescent="0.25">
      <c r="H801" s="69"/>
      <c r="I801" s="244"/>
      <c r="J801" s="244"/>
      <c r="K801" s="244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  <c r="AA801" s="67"/>
      <c r="AB801" s="67"/>
      <c r="AC801" s="67"/>
    </row>
    <row r="802" spans="8:29" x14ac:dyDescent="0.25">
      <c r="H802" s="69"/>
      <c r="I802" s="244"/>
      <c r="J802" s="244"/>
      <c r="K802" s="244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  <c r="AA802" s="67"/>
      <c r="AB802" s="67"/>
      <c r="AC802" s="67"/>
    </row>
    <row r="803" spans="8:29" x14ac:dyDescent="0.25">
      <c r="H803" s="69"/>
      <c r="I803" s="244"/>
      <c r="J803" s="244"/>
      <c r="K803" s="244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  <c r="AA803" s="67"/>
      <c r="AB803" s="67"/>
      <c r="AC803" s="67"/>
    </row>
    <row r="804" spans="8:29" x14ac:dyDescent="0.25">
      <c r="H804" s="69"/>
      <c r="I804" s="244"/>
      <c r="J804" s="244"/>
      <c r="K804" s="244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  <c r="AA804" s="67"/>
      <c r="AB804" s="67"/>
      <c r="AC804" s="67"/>
    </row>
    <row r="805" spans="8:29" x14ac:dyDescent="0.25">
      <c r="H805" s="69"/>
      <c r="I805" s="244"/>
      <c r="J805" s="244"/>
      <c r="K805" s="244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  <c r="AA805" s="67"/>
      <c r="AB805" s="67"/>
      <c r="AC805" s="67"/>
    </row>
    <row r="806" spans="8:29" x14ac:dyDescent="0.25">
      <c r="H806" s="69"/>
      <c r="I806" s="244"/>
      <c r="J806" s="244"/>
      <c r="K806" s="244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  <c r="AA806" s="67"/>
      <c r="AB806" s="67"/>
      <c r="AC806" s="67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0" zoomScale="85" zoomScaleNormal="85" workbookViewId="0">
      <selection activeCell="L21" sqref="L21"/>
    </sheetView>
  </sheetViews>
  <sheetFormatPr defaultColWidth="9.109375" defaultRowHeight="16.5" customHeight="1" x14ac:dyDescent="0.25"/>
  <cols>
    <col min="1" max="1" width="2.44140625" style="8" customWidth="1"/>
    <col min="2" max="2" width="1.88671875" style="8" customWidth="1"/>
    <col min="3" max="3" width="38.44140625" style="8" customWidth="1"/>
    <col min="4" max="4" width="7.88671875" style="8" customWidth="1"/>
    <col min="5" max="5" width="9.33203125" style="8" customWidth="1"/>
    <col min="6" max="6" width="8.6640625" style="8" customWidth="1"/>
    <col min="7" max="7" width="8.5546875" style="8" customWidth="1"/>
    <col min="8" max="8" width="11.109375" style="8" customWidth="1"/>
    <col min="9" max="9" width="9.109375" style="8"/>
    <col min="10" max="12" width="11.33203125" style="240" customWidth="1"/>
    <col min="13" max="14" width="9.109375" style="284"/>
    <col min="15" max="16384" width="9.109375" style="8"/>
  </cols>
  <sheetData>
    <row r="1" spans="1:14" s="2" customFormat="1" ht="19.95" customHeight="1" x14ac:dyDescent="0.3">
      <c r="A1" s="18" t="s">
        <v>272</v>
      </c>
      <c r="B1" s="18"/>
      <c r="C1" s="18"/>
      <c r="J1" s="240"/>
      <c r="K1" s="240"/>
      <c r="L1" s="240"/>
      <c r="M1" s="285"/>
      <c r="N1" s="285"/>
    </row>
    <row r="2" spans="1:14" s="2" customFormat="1" ht="19.95" customHeight="1" x14ac:dyDescent="0.25">
      <c r="B2" s="7"/>
      <c r="J2" s="240"/>
      <c r="K2" s="240"/>
      <c r="L2" s="240"/>
      <c r="M2" s="285"/>
      <c r="N2" s="285"/>
    </row>
    <row r="3" spans="1:14" s="7" customFormat="1" ht="109.95" customHeight="1" x14ac:dyDescent="0.25">
      <c r="A3" s="11"/>
      <c r="B3" s="11"/>
      <c r="C3" s="11"/>
      <c r="D3" s="25" t="s">
        <v>220</v>
      </c>
      <c r="E3" s="25" t="s">
        <v>221</v>
      </c>
      <c r="F3" s="25" t="s">
        <v>222</v>
      </c>
      <c r="G3" s="25" t="s">
        <v>223</v>
      </c>
      <c r="H3" s="25" t="s">
        <v>224</v>
      </c>
      <c r="J3" s="288" t="s">
        <v>298</v>
      </c>
      <c r="K3" s="288" t="s">
        <v>299</v>
      </c>
      <c r="L3" s="288" t="s">
        <v>225</v>
      </c>
      <c r="M3" s="286"/>
      <c r="N3" s="286"/>
    </row>
    <row r="4" spans="1:14" ht="19.95" customHeight="1" x14ac:dyDescent="0.25">
      <c r="D4" s="56"/>
      <c r="E4" s="56"/>
      <c r="G4" s="56"/>
      <c r="H4" s="56"/>
    </row>
    <row r="5" spans="1:14" ht="19.95" customHeight="1" x14ac:dyDescent="0.25">
      <c r="A5" s="12" t="s">
        <v>214</v>
      </c>
      <c r="B5" s="12"/>
      <c r="D5" s="137"/>
      <c r="E5" s="137"/>
      <c r="G5" s="137"/>
      <c r="H5" s="138"/>
    </row>
    <row r="6" spans="1:14" ht="19.95" customHeight="1" x14ac:dyDescent="0.25">
      <c r="B6" s="8" t="s">
        <v>66</v>
      </c>
      <c r="D6" s="126">
        <v>74</v>
      </c>
      <c r="E6" s="126">
        <v>489</v>
      </c>
      <c r="F6" s="53">
        <f t="shared" ref="F6:F19" si="0">D6/J6*100</f>
        <v>168.18181818181819</v>
      </c>
      <c r="G6" s="53">
        <f>D6/K6*100</f>
        <v>117.46031746031747</v>
      </c>
      <c r="H6" s="142">
        <f>E6/L6*100</f>
        <v>80.032733224222582</v>
      </c>
      <c r="J6" s="240">
        <v>44</v>
      </c>
      <c r="K6" s="240">
        <v>63</v>
      </c>
      <c r="L6" s="240">
        <v>611</v>
      </c>
      <c r="M6" s="287"/>
    </row>
    <row r="7" spans="1:14" ht="19.95" customHeight="1" x14ac:dyDescent="0.25">
      <c r="C7" s="16" t="s">
        <v>64</v>
      </c>
      <c r="D7" s="126">
        <v>73</v>
      </c>
      <c r="E7" s="126">
        <v>477</v>
      </c>
      <c r="F7" s="53">
        <f t="shared" si="0"/>
        <v>165.90909090909091</v>
      </c>
      <c r="G7" s="53">
        <f>D7/K7*100</f>
        <v>117.74193548387098</v>
      </c>
      <c r="H7" s="142">
        <f>E7/L7*100</f>
        <v>78.453947368421055</v>
      </c>
      <c r="J7" s="240">
        <v>44</v>
      </c>
      <c r="K7" s="240">
        <v>62</v>
      </c>
      <c r="L7" s="240">
        <v>608</v>
      </c>
      <c r="M7" s="287"/>
    </row>
    <row r="8" spans="1:14" ht="19.95" customHeight="1" x14ac:dyDescent="0.25">
      <c r="C8" s="16" t="s">
        <v>67</v>
      </c>
      <c r="D8" s="126">
        <v>1</v>
      </c>
      <c r="E8" s="126">
        <v>12</v>
      </c>
      <c r="F8" s="53">
        <v>0</v>
      </c>
      <c r="G8" s="53">
        <v>0</v>
      </c>
      <c r="H8" s="142">
        <v>0</v>
      </c>
      <c r="J8" s="240">
        <v>0</v>
      </c>
      <c r="K8" s="240">
        <v>1</v>
      </c>
      <c r="L8" s="240">
        <v>3</v>
      </c>
      <c r="M8" s="287"/>
    </row>
    <row r="9" spans="1:14" ht="19.95" customHeight="1" x14ac:dyDescent="0.25">
      <c r="C9" s="16" t="s">
        <v>65</v>
      </c>
      <c r="D9" s="126">
        <v>0</v>
      </c>
      <c r="E9" s="126">
        <v>0</v>
      </c>
      <c r="F9" s="53">
        <v>0</v>
      </c>
      <c r="G9" s="53">
        <v>0</v>
      </c>
      <c r="H9" s="142">
        <v>0</v>
      </c>
      <c r="M9" s="287"/>
    </row>
    <row r="10" spans="1:14" ht="19.95" customHeight="1" x14ac:dyDescent="0.25">
      <c r="B10" s="8" t="s">
        <v>68</v>
      </c>
      <c r="D10" s="126">
        <v>29</v>
      </c>
      <c r="E10" s="126">
        <v>273</v>
      </c>
      <c r="F10" s="53">
        <f t="shared" si="0"/>
        <v>103.57142857142858</v>
      </c>
      <c r="G10" s="53">
        <f>D10/K10*100</f>
        <v>96.666666666666671</v>
      </c>
      <c r="H10" s="142">
        <f>E10/L10*100</f>
        <v>96.808510638297875</v>
      </c>
      <c r="J10" s="240">
        <v>28</v>
      </c>
      <c r="K10" s="240">
        <v>30</v>
      </c>
      <c r="L10" s="240">
        <v>282</v>
      </c>
      <c r="M10" s="287"/>
    </row>
    <row r="11" spans="1:14" ht="19.95" customHeight="1" x14ac:dyDescent="0.25">
      <c r="C11" s="16" t="s">
        <v>64</v>
      </c>
      <c r="D11" s="126">
        <v>28</v>
      </c>
      <c r="E11" s="126">
        <v>243</v>
      </c>
      <c r="F11" s="53">
        <f t="shared" si="0"/>
        <v>100</v>
      </c>
      <c r="G11" s="53">
        <f>D11/K11*100</f>
        <v>100</v>
      </c>
      <c r="H11" s="142">
        <f>E11/L11*100</f>
        <v>96.047430830039531</v>
      </c>
      <c r="J11" s="240">
        <v>28</v>
      </c>
      <c r="K11" s="240">
        <v>28</v>
      </c>
      <c r="L11" s="240">
        <v>253</v>
      </c>
      <c r="M11" s="287"/>
    </row>
    <row r="12" spans="1:14" ht="19.95" customHeight="1" x14ac:dyDescent="0.25">
      <c r="C12" s="16" t="s">
        <v>67</v>
      </c>
      <c r="D12" s="126">
        <v>1</v>
      </c>
      <c r="E12" s="126">
        <v>30</v>
      </c>
      <c r="F12" s="53">
        <v>0</v>
      </c>
      <c r="G12" s="53">
        <v>0</v>
      </c>
      <c r="H12" s="142">
        <v>0</v>
      </c>
      <c r="K12" s="240">
        <v>2</v>
      </c>
      <c r="L12" s="240">
        <v>29</v>
      </c>
      <c r="M12" s="287"/>
    </row>
    <row r="13" spans="1:14" ht="19.95" customHeight="1" x14ac:dyDescent="0.25">
      <c r="C13" s="16" t="s">
        <v>65</v>
      </c>
      <c r="D13" s="126">
        <v>0</v>
      </c>
      <c r="E13" s="126">
        <v>0</v>
      </c>
      <c r="F13" s="53">
        <v>0</v>
      </c>
      <c r="G13" s="53">
        <v>0</v>
      </c>
      <c r="H13" s="142">
        <v>0</v>
      </c>
      <c r="M13" s="287"/>
    </row>
    <row r="14" spans="1:14" ht="19.95" customHeight="1" x14ac:dyDescent="0.25">
      <c r="B14" s="8" t="s">
        <v>69</v>
      </c>
      <c r="D14" s="126">
        <v>62</v>
      </c>
      <c r="E14" s="126">
        <v>353</v>
      </c>
      <c r="F14" s="53">
        <f t="shared" si="0"/>
        <v>238.46153846153845</v>
      </c>
      <c r="G14" s="53">
        <f>D14/K14*100</f>
        <v>134.78260869565219</v>
      </c>
      <c r="H14" s="142">
        <f>E14/L14*100</f>
        <v>74.0041928721174</v>
      </c>
      <c r="J14" s="240">
        <v>26</v>
      </c>
      <c r="K14" s="240">
        <v>46</v>
      </c>
      <c r="L14" s="240">
        <v>477</v>
      </c>
      <c r="M14" s="287"/>
    </row>
    <row r="15" spans="1:14" ht="19.95" customHeight="1" x14ac:dyDescent="0.25">
      <c r="C15" s="16" t="s">
        <v>64</v>
      </c>
      <c r="D15" s="126">
        <v>62</v>
      </c>
      <c r="E15" s="126">
        <v>353</v>
      </c>
      <c r="F15" s="53">
        <f t="shared" si="0"/>
        <v>238.46153846153845</v>
      </c>
      <c r="G15" s="53">
        <f>D15/K15*100</f>
        <v>134.78260869565219</v>
      </c>
      <c r="H15" s="142">
        <f>E15/L15*100</f>
        <v>74.472573839662445</v>
      </c>
      <c r="J15" s="240">
        <v>26</v>
      </c>
      <c r="K15" s="240">
        <v>46</v>
      </c>
      <c r="L15" s="240">
        <v>474</v>
      </c>
    </row>
    <row r="16" spans="1:14" ht="19.95" customHeight="1" x14ac:dyDescent="0.25">
      <c r="C16" s="16" t="s">
        <v>67</v>
      </c>
      <c r="D16" s="126">
        <v>0</v>
      </c>
      <c r="E16" s="126">
        <v>0</v>
      </c>
      <c r="F16" s="53">
        <v>0</v>
      </c>
      <c r="G16" s="53">
        <v>0</v>
      </c>
      <c r="H16" s="142">
        <v>0</v>
      </c>
      <c r="L16" s="240">
        <v>3</v>
      </c>
    </row>
    <row r="17" spans="1:12" ht="19.95" customHeight="1" x14ac:dyDescent="0.25">
      <c r="C17" s="16" t="s">
        <v>65</v>
      </c>
      <c r="D17" s="126">
        <v>0</v>
      </c>
      <c r="E17" s="126">
        <v>0</v>
      </c>
      <c r="F17" s="53">
        <v>0</v>
      </c>
      <c r="G17" s="53">
        <v>0</v>
      </c>
      <c r="H17" s="142">
        <v>0</v>
      </c>
    </row>
    <row r="18" spans="1:12" ht="19.95" customHeight="1" x14ac:dyDescent="0.25">
      <c r="A18" s="12" t="s">
        <v>215</v>
      </c>
      <c r="B18" s="12"/>
      <c r="D18" s="129"/>
      <c r="E18" s="129"/>
      <c r="F18" s="239"/>
      <c r="G18" s="141"/>
      <c r="H18" s="131"/>
    </row>
    <row r="19" spans="1:12" ht="19.95" customHeight="1" x14ac:dyDescent="0.25">
      <c r="B19" s="8" t="s">
        <v>70</v>
      </c>
      <c r="D19" s="126">
        <v>17</v>
      </c>
      <c r="E19" s="126">
        <v>92</v>
      </c>
      <c r="F19" s="53">
        <f t="shared" si="0"/>
        <v>340</v>
      </c>
      <c r="G19" s="53">
        <f>D19/K19*100</f>
        <v>89.473684210526315</v>
      </c>
      <c r="H19" s="142">
        <f>E19/L19*100</f>
        <v>59.354838709677416</v>
      </c>
      <c r="J19" s="240">
        <v>5</v>
      </c>
      <c r="K19" s="240">
        <v>19</v>
      </c>
      <c r="L19" s="240">
        <v>155</v>
      </c>
    </row>
    <row r="20" spans="1:12" ht="19.95" customHeight="1" x14ac:dyDescent="0.25">
      <c r="B20" s="8" t="s">
        <v>68</v>
      </c>
      <c r="D20" s="126">
        <v>0</v>
      </c>
      <c r="E20" s="126">
        <v>0</v>
      </c>
      <c r="F20" s="53">
        <v>0</v>
      </c>
      <c r="G20" s="53">
        <v>0</v>
      </c>
      <c r="H20" s="142">
        <f>E20/L20*100</f>
        <v>0</v>
      </c>
      <c r="J20" s="240">
        <v>0</v>
      </c>
      <c r="K20" s="240">
        <v>0</v>
      </c>
      <c r="L20" s="240">
        <v>1</v>
      </c>
    </row>
    <row r="21" spans="1:12" ht="19.95" customHeight="1" x14ac:dyDescent="0.25">
      <c r="B21" s="8" t="s">
        <v>69</v>
      </c>
      <c r="D21" s="126">
        <v>0</v>
      </c>
      <c r="E21" s="126">
        <v>3</v>
      </c>
      <c r="F21" s="53">
        <v>0</v>
      </c>
      <c r="G21" s="53">
        <v>0</v>
      </c>
      <c r="H21" s="142">
        <f>E21/L21*100</f>
        <v>23.076923076923077</v>
      </c>
      <c r="J21" s="240">
        <v>0</v>
      </c>
      <c r="K21" s="240">
        <v>8</v>
      </c>
      <c r="L21" s="240">
        <v>13</v>
      </c>
    </row>
    <row r="22" spans="1:12" ht="19.95" customHeight="1" x14ac:dyDescent="0.25">
      <c r="A22" s="139"/>
      <c r="B22" s="140" t="s">
        <v>213</v>
      </c>
      <c r="C22" s="139"/>
      <c r="D22" s="126">
        <v>723.8</v>
      </c>
      <c r="E22" s="126">
        <v>4631.3</v>
      </c>
      <c r="F22" s="53" t="s">
        <v>301</v>
      </c>
      <c r="G22" s="53">
        <f t="shared" ref="G22:H22" si="1">D22/K22*100</f>
        <v>26.977264256429368</v>
      </c>
      <c r="H22" s="142">
        <f t="shared" si="1"/>
        <v>46.937265632917807</v>
      </c>
      <c r="J22" s="240">
        <v>51</v>
      </c>
      <c r="K22" s="240">
        <v>2683</v>
      </c>
      <c r="L22" s="240">
        <v>9867</v>
      </c>
    </row>
    <row r="23" spans="1:12" ht="19.95" customHeight="1" x14ac:dyDescent="0.25">
      <c r="A23" s="33"/>
      <c r="B23" s="33"/>
      <c r="C23" s="133"/>
      <c r="D23" s="33"/>
      <c r="E23" s="33"/>
      <c r="F23" s="33"/>
      <c r="G23" s="33"/>
      <c r="H23" s="33"/>
    </row>
    <row r="25" spans="1:12" ht="16.5" customHeight="1" x14ac:dyDescent="0.25">
      <c r="D25" s="126"/>
      <c r="E25" s="127"/>
      <c r="F25" s="53"/>
      <c r="G25" s="53"/>
      <c r="H25" s="69"/>
    </row>
    <row r="26" spans="1:12" ht="16.5" customHeight="1" x14ac:dyDescent="0.25">
      <c r="D26" s="52"/>
      <c r="E26" s="52"/>
      <c r="F26" s="53"/>
      <c r="G26" s="53"/>
      <c r="H26" s="69"/>
    </row>
    <row r="27" spans="1:12" ht="16.5" customHeight="1" x14ac:dyDescent="0.25">
      <c r="D27" s="52"/>
      <c r="E27" s="52"/>
      <c r="F27" s="53"/>
      <c r="G27" s="53"/>
      <c r="H27" s="69"/>
    </row>
    <row r="28" spans="1:12" ht="16.5" customHeight="1" x14ac:dyDescent="0.25">
      <c r="D28" s="52"/>
      <c r="E28" s="52"/>
      <c r="F28" s="53"/>
      <c r="G28" s="53"/>
      <c r="H28" s="69"/>
    </row>
    <row r="29" spans="1:12" ht="16.5" customHeight="1" x14ac:dyDescent="0.25">
      <c r="D29" s="52"/>
      <c r="E29" s="52"/>
      <c r="F29" s="53"/>
      <c r="G29" s="53"/>
      <c r="H29" s="69"/>
    </row>
    <row r="30" spans="1:12" ht="16.5" customHeight="1" x14ac:dyDescent="0.25">
      <c r="D30" s="52"/>
      <c r="E30" s="52"/>
      <c r="F30" s="53"/>
      <c r="G30" s="53"/>
      <c r="H30" s="69"/>
    </row>
    <row r="31" spans="1:12" ht="16.5" customHeight="1" x14ac:dyDescent="0.25">
      <c r="D31" s="52"/>
      <c r="E31" s="52"/>
      <c r="F31" s="53"/>
      <c r="G31" s="53"/>
      <c r="H31" s="69"/>
    </row>
    <row r="32" spans="1:12" ht="16.5" customHeight="1" x14ac:dyDescent="0.25">
      <c r="D32" s="52"/>
      <c r="E32" s="52"/>
      <c r="F32" s="53"/>
      <c r="G32" s="53"/>
      <c r="H32" s="69"/>
    </row>
    <row r="33" spans="4:8" ht="16.5" customHeight="1" x14ac:dyDescent="0.25">
      <c r="D33" s="52"/>
      <c r="E33" s="52"/>
      <c r="F33" s="53"/>
      <c r="G33" s="53"/>
      <c r="H33" s="69"/>
    </row>
    <row r="34" spans="4:8" ht="16.5" customHeight="1" x14ac:dyDescent="0.25">
      <c r="D34" s="126"/>
      <c r="E34" s="127"/>
      <c r="F34" s="53"/>
      <c r="G34" s="53"/>
      <c r="H34" s="69"/>
    </row>
    <row r="35" spans="4:8" ht="16.5" customHeight="1" x14ac:dyDescent="0.25">
      <c r="D35" s="126"/>
      <c r="E35" s="127"/>
      <c r="F35" s="53"/>
      <c r="G35" s="53"/>
      <c r="H35" s="69"/>
    </row>
    <row r="36" spans="4:8" ht="16.5" customHeight="1" x14ac:dyDescent="0.25">
      <c r="D36" s="126"/>
      <c r="E36" s="127"/>
      <c r="F36" s="53"/>
      <c r="G36" s="53"/>
      <c r="H36" s="69"/>
    </row>
    <row r="37" spans="4:8" ht="16.5" customHeight="1" x14ac:dyDescent="0.25">
      <c r="D37" s="128"/>
      <c r="E37" s="129"/>
      <c r="F37" s="130"/>
      <c r="G37" s="131"/>
      <c r="H37" s="132"/>
    </row>
    <row r="38" spans="4:8" ht="16.5" customHeight="1" x14ac:dyDescent="0.25">
      <c r="D38" s="126"/>
      <c r="E38" s="127"/>
      <c r="F38" s="53"/>
      <c r="G38" s="53"/>
      <c r="H38" s="69"/>
    </row>
    <row r="39" spans="4:8" ht="16.5" customHeight="1" x14ac:dyDescent="0.25">
      <c r="D39" s="126"/>
      <c r="E39" s="134"/>
      <c r="F39" s="135"/>
      <c r="G39" s="135"/>
      <c r="H39" s="136"/>
    </row>
    <row r="40" spans="4:8" ht="16.5" customHeight="1" x14ac:dyDescent="0.25">
      <c r="D40" s="126"/>
      <c r="E40" s="127"/>
      <c r="F40" s="53"/>
      <c r="G40" s="53"/>
      <c r="H40" s="69"/>
    </row>
    <row r="41" spans="4:8" ht="16.5" customHeight="1" x14ac:dyDescent="0.25">
      <c r="D41" s="126"/>
      <c r="E41" s="127"/>
      <c r="F41" s="53"/>
      <c r="G41" s="53"/>
      <c r="H41" s="69"/>
    </row>
    <row r="42" spans="4:8" ht="16.5" customHeight="1" x14ac:dyDescent="0.25">
      <c r="D42" s="31"/>
      <c r="E42" s="31"/>
      <c r="F42" s="31"/>
      <c r="G42" s="31"/>
      <c r="H42" s="31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G5" sqref="G5"/>
    </sheetView>
  </sheetViews>
  <sheetFormatPr defaultColWidth="9.109375" defaultRowHeight="13.2" x14ac:dyDescent="0.25"/>
  <cols>
    <col min="1" max="1" width="2.6640625" style="8" customWidth="1"/>
    <col min="2" max="2" width="34.33203125" style="8" customWidth="1"/>
    <col min="3" max="3" width="10.77734375" style="8" customWidth="1"/>
    <col min="4" max="6" width="13.5546875" style="8" customWidth="1"/>
    <col min="7" max="7" width="9.109375" style="8"/>
    <col min="8" max="8" width="10.109375" style="8" customWidth="1"/>
    <col min="9" max="16384" width="9.109375" style="8"/>
  </cols>
  <sheetData>
    <row r="1" spans="1:9" s="2" customFormat="1" ht="19.95" customHeight="1" x14ac:dyDescent="0.3">
      <c r="A1" s="1" t="s">
        <v>262</v>
      </c>
      <c r="B1" s="1"/>
      <c r="C1" s="1"/>
      <c r="D1" s="1"/>
      <c r="E1" s="1"/>
      <c r="F1" s="1"/>
    </row>
    <row r="2" spans="1:9" s="2" customFormat="1" ht="19.95" customHeight="1" x14ac:dyDescent="0.25">
      <c r="A2" s="3"/>
      <c r="B2" s="3"/>
      <c r="C2" s="4"/>
      <c r="D2" s="4"/>
      <c r="E2" s="35"/>
      <c r="F2" s="35"/>
    </row>
    <row r="3" spans="1:9" s="7" customFormat="1" ht="110.1" customHeight="1" x14ac:dyDescent="0.3">
      <c r="A3" s="5"/>
      <c r="B3" s="5"/>
      <c r="C3" s="6" t="s">
        <v>28</v>
      </c>
      <c r="D3" s="6" t="s">
        <v>295</v>
      </c>
      <c r="E3" s="6" t="s">
        <v>296</v>
      </c>
      <c r="F3" s="6" t="s">
        <v>0</v>
      </c>
    </row>
    <row r="4" spans="1:9" s="7" customFormat="1" ht="19.95" customHeight="1" x14ac:dyDescent="0.3">
      <c r="A4" s="124"/>
      <c r="B4" s="124"/>
      <c r="C4" s="125"/>
      <c r="D4" s="125"/>
      <c r="E4" s="125"/>
      <c r="F4" s="125"/>
    </row>
    <row r="5" spans="1:9" s="149" customFormat="1" ht="19.95" customHeight="1" x14ac:dyDescent="0.25">
      <c r="A5" s="146"/>
      <c r="B5" s="213" t="s">
        <v>275</v>
      </c>
      <c r="C5" s="155"/>
      <c r="D5" s="147"/>
      <c r="E5" s="148"/>
    </row>
    <row r="6" spans="1:9" s="149" customFormat="1" ht="19.95" customHeight="1" x14ac:dyDescent="0.25">
      <c r="A6" s="146"/>
      <c r="B6" s="214" t="s">
        <v>254</v>
      </c>
      <c r="C6" s="155" t="s">
        <v>246</v>
      </c>
      <c r="D6" s="126">
        <v>170824</v>
      </c>
      <c r="E6" s="126">
        <v>160178</v>
      </c>
      <c r="F6" s="142">
        <f t="shared" ref="F6:F10" si="0">E6/D6*100</f>
        <v>93.767854634009268</v>
      </c>
    </row>
    <row r="7" spans="1:9" s="150" customFormat="1" ht="19.95" customHeight="1" x14ac:dyDescent="0.25">
      <c r="A7" s="146"/>
      <c r="B7" s="214" t="s">
        <v>255</v>
      </c>
      <c r="C7" s="155" t="s">
        <v>246</v>
      </c>
      <c r="D7" s="126">
        <v>268144</v>
      </c>
      <c r="E7" s="126">
        <v>251858</v>
      </c>
      <c r="F7" s="142">
        <f t="shared" si="0"/>
        <v>93.926397756429381</v>
      </c>
      <c r="G7" s="151"/>
      <c r="H7" s="153"/>
      <c r="I7" s="154"/>
    </row>
    <row r="8" spans="1:9" s="152" customFormat="1" ht="19.95" customHeight="1" x14ac:dyDescent="0.25">
      <c r="B8" s="215" t="s">
        <v>256</v>
      </c>
      <c r="C8" s="156" t="s">
        <v>246</v>
      </c>
      <c r="D8" s="126">
        <v>1671600</v>
      </c>
      <c r="E8" s="126">
        <v>1456893</v>
      </c>
      <c r="F8" s="142">
        <f t="shared" si="0"/>
        <v>87.155599425699933</v>
      </c>
    </row>
    <row r="9" spans="1:9" s="152" customFormat="1" ht="19.95" customHeight="1" x14ac:dyDescent="0.25">
      <c r="B9" s="215" t="s">
        <v>257</v>
      </c>
      <c r="C9" s="157" t="s">
        <v>247</v>
      </c>
      <c r="D9" s="126">
        <v>35656</v>
      </c>
      <c r="E9" s="126">
        <v>36866</v>
      </c>
      <c r="F9" s="142">
        <f t="shared" si="0"/>
        <v>103.39353825443123</v>
      </c>
    </row>
    <row r="10" spans="1:9" s="166" customFormat="1" ht="19.95" customHeight="1" x14ac:dyDescent="0.25">
      <c r="B10" s="216" t="s">
        <v>253</v>
      </c>
      <c r="C10" s="167" t="s">
        <v>247</v>
      </c>
      <c r="D10" s="126">
        <v>31701</v>
      </c>
      <c r="E10" s="126">
        <v>32845</v>
      </c>
      <c r="F10" s="142">
        <f t="shared" si="0"/>
        <v>103.60871896785591</v>
      </c>
    </row>
    <row r="11" spans="1:9" ht="19.95" customHeight="1" x14ac:dyDescent="0.25">
      <c r="A11" s="33"/>
      <c r="B11" s="33"/>
      <c r="C11" s="33"/>
      <c r="D11" s="33"/>
      <c r="E11" s="33"/>
      <c r="F11" s="33"/>
    </row>
  </sheetData>
  <pageMargins left="0.70866141732283472" right="0.70866141732283472" top="0.70866141732283472" bottom="0.70866141732283472" header="0.31496062992125984" footer="0.31496062992125984"/>
  <pageSetup paperSize="9" firstPageNumber="13" orientation="portrait" horizontalDpi="1200" verticalDpi="1200" r:id="rId1"/>
  <headerFooter>
    <oddHeader>&amp;C&amp;"Arial,Regular"&amp;12&amp;P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G5" sqref="G5"/>
    </sheetView>
  </sheetViews>
  <sheetFormatPr defaultColWidth="9.109375" defaultRowHeight="13.2" x14ac:dyDescent="0.25"/>
  <cols>
    <col min="1" max="1" width="2.6640625" style="8" customWidth="1"/>
    <col min="2" max="2" width="30.77734375" style="8" customWidth="1"/>
    <col min="3" max="3" width="10.77734375" style="8" customWidth="1"/>
    <col min="4" max="4" width="10.33203125" style="8" customWidth="1"/>
    <col min="5" max="5" width="10.88671875" style="8" customWidth="1"/>
    <col min="6" max="7" width="11.44140625" style="8" customWidth="1"/>
    <col min="8" max="8" width="9.109375" style="7"/>
    <col min="9" max="9" width="12.33203125" style="242" bestFit="1" customWidth="1"/>
    <col min="10" max="10" width="10.44140625" style="242" customWidth="1"/>
    <col min="11" max="11" width="10" style="7" customWidth="1"/>
    <col min="12" max="16384" width="9.109375" style="8"/>
  </cols>
  <sheetData>
    <row r="1" spans="1:14" s="2" customFormat="1" ht="20.100000000000001" customHeight="1" x14ac:dyDescent="0.3">
      <c r="A1" s="158" t="s">
        <v>249</v>
      </c>
      <c r="H1" s="159"/>
      <c r="I1" s="271"/>
      <c r="J1" s="271"/>
      <c r="K1" s="159"/>
    </row>
    <row r="2" spans="1:14" s="2" customFormat="1" ht="20.100000000000001" customHeight="1" x14ac:dyDescent="0.25">
      <c r="H2" s="7"/>
      <c r="I2" s="242"/>
      <c r="J2" s="242"/>
      <c r="K2" s="7"/>
    </row>
    <row r="3" spans="1:14" s="7" customFormat="1" ht="109.95" customHeight="1" x14ac:dyDescent="0.3">
      <c r="A3" s="11"/>
      <c r="B3" s="218"/>
      <c r="C3" s="6" t="s">
        <v>28</v>
      </c>
      <c r="D3" s="25" t="s">
        <v>226</v>
      </c>
      <c r="E3" s="25" t="s">
        <v>227</v>
      </c>
      <c r="F3" s="6" t="s">
        <v>245</v>
      </c>
      <c r="G3" s="6" t="s">
        <v>229</v>
      </c>
      <c r="I3" s="243" t="s">
        <v>230</v>
      </c>
      <c r="J3" s="243" t="s">
        <v>231</v>
      </c>
    </row>
    <row r="4" spans="1:14" ht="20.100000000000001" customHeight="1" x14ac:dyDescent="0.25">
      <c r="B4" s="56"/>
      <c r="C4" s="56"/>
      <c r="D4" s="58"/>
      <c r="E4" s="58"/>
      <c r="H4" s="8"/>
      <c r="I4" s="240"/>
      <c r="J4" s="240"/>
      <c r="K4" s="8"/>
    </row>
    <row r="5" spans="1:14" ht="20.100000000000001" customHeight="1" x14ac:dyDescent="0.25">
      <c r="B5" s="224" t="s">
        <v>250</v>
      </c>
      <c r="C5" s="161" t="s">
        <v>248</v>
      </c>
      <c r="D5" s="17">
        <v>1501.2</v>
      </c>
      <c r="E5" s="17">
        <v>18128.900000000001</v>
      </c>
      <c r="F5" s="60">
        <f t="shared" ref="F5:F11" si="0">D5/I5*100</f>
        <v>155.35547966470043</v>
      </c>
      <c r="G5" s="60">
        <f t="shared" ref="G5:G11" si="1">E5/J5*100</f>
        <v>107.74209268878296</v>
      </c>
      <c r="H5" s="8"/>
      <c r="I5" s="272">
        <v>966.3</v>
      </c>
      <c r="J5" s="273">
        <v>16826.2</v>
      </c>
      <c r="K5" s="34"/>
      <c r="L5" s="219"/>
      <c r="M5" s="219"/>
      <c r="N5" s="219"/>
    </row>
    <row r="6" spans="1:14" ht="20.100000000000001" customHeight="1" x14ac:dyDescent="0.25">
      <c r="B6" s="224" t="s">
        <v>251</v>
      </c>
      <c r="C6" s="161" t="s">
        <v>297</v>
      </c>
      <c r="D6" s="17">
        <v>177362.7</v>
      </c>
      <c r="E6" s="17">
        <v>1043686.6</v>
      </c>
      <c r="F6" s="60">
        <f t="shared" si="0"/>
        <v>177.55179265918204</v>
      </c>
      <c r="G6" s="60">
        <f t="shared" si="1"/>
        <v>113.51883428571676</v>
      </c>
      <c r="H6" s="8"/>
      <c r="I6" s="272">
        <v>99893.5</v>
      </c>
      <c r="J6" s="273">
        <v>919395.1</v>
      </c>
      <c r="K6" s="34"/>
      <c r="L6" s="219"/>
      <c r="M6" s="219"/>
      <c r="N6" s="219"/>
    </row>
    <row r="7" spans="1:14" s="194" customFormat="1" ht="20.100000000000001" customHeight="1" x14ac:dyDescent="0.25">
      <c r="B7" s="232" t="s">
        <v>288</v>
      </c>
      <c r="C7" s="161" t="s">
        <v>293</v>
      </c>
      <c r="D7" s="233">
        <v>0</v>
      </c>
      <c r="E7" s="233">
        <v>19</v>
      </c>
      <c r="F7" s="60">
        <v>0</v>
      </c>
      <c r="G7" s="60">
        <f>E7/J7*100</f>
        <v>950</v>
      </c>
      <c r="I7" s="274">
        <v>0</v>
      </c>
      <c r="J7" s="273">
        <v>2</v>
      </c>
      <c r="K7" s="234"/>
      <c r="L7" s="235"/>
      <c r="M7" s="235"/>
      <c r="N7" s="235"/>
    </row>
    <row r="8" spans="1:14" ht="20.100000000000001" customHeight="1" x14ac:dyDescent="0.25">
      <c r="B8" s="224" t="s">
        <v>289</v>
      </c>
      <c r="C8" s="161" t="s">
        <v>248</v>
      </c>
      <c r="D8" s="171">
        <v>0</v>
      </c>
      <c r="E8" s="171">
        <v>55.64</v>
      </c>
      <c r="F8" s="60">
        <v>0</v>
      </c>
      <c r="G8" s="60">
        <f t="shared" si="1"/>
        <v>927.33333333333337</v>
      </c>
      <c r="H8" s="8"/>
      <c r="I8" s="275">
        <v>0</v>
      </c>
      <c r="J8" s="273">
        <v>6</v>
      </c>
      <c r="K8" s="34"/>
      <c r="L8" s="219"/>
      <c r="M8" s="219"/>
      <c r="N8" s="219"/>
    </row>
    <row r="9" spans="1:14" ht="20.100000000000001" customHeight="1" x14ac:dyDescent="0.25">
      <c r="B9" s="225" t="s">
        <v>290</v>
      </c>
      <c r="C9" s="162" t="s">
        <v>248</v>
      </c>
      <c r="D9" s="171">
        <v>0</v>
      </c>
      <c r="E9" s="171">
        <v>23</v>
      </c>
      <c r="F9" s="60">
        <v>0</v>
      </c>
      <c r="G9" s="60">
        <f t="shared" si="1"/>
        <v>209.09090909090909</v>
      </c>
      <c r="H9" s="8"/>
      <c r="I9" s="275">
        <v>0</v>
      </c>
      <c r="J9" s="273">
        <v>11</v>
      </c>
      <c r="K9" s="34"/>
      <c r="L9" s="219"/>
      <c r="M9" s="219"/>
      <c r="N9" s="219"/>
    </row>
    <row r="10" spans="1:14" ht="20.100000000000001" customHeight="1" x14ac:dyDescent="0.25">
      <c r="B10" s="225" t="s">
        <v>291</v>
      </c>
      <c r="C10" s="163" t="s">
        <v>248</v>
      </c>
      <c r="D10" s="171">
        <v>0</v>
      </c>
      <c r="E10" s="171">
        <v>4.0999999999999996</v>
      </c>
      <c r="F10" s="60">
        <v>0</v>
      </c>
      <c r="G10" s="60">
        <f t="shared" si="1"/>
        <v>183.03571428571425</v>
      </c>
      <c r="H10" s="8"/>
      <c r="I10" s="275">
        <v>0</v>
      </c>
      <c r="J10" s="273">
        <v>2.2400000000000002</v>
      </c>
      <c r="K10" s="34"/>
      <c r="L10" s="219"/>
      <c r="M10" s="219"/>
      <c r="N10" s="219"/>
    </row>
    <row r="11" spans="1:14" s="152" customFormat="1" ht="20.100000000000001" customHeight="1" x14ac:dyDescent="0.25">
      <c r="B11" s="227" t="s">
        <v>292</v>
      </c>
      <c r="C11" s="228" t="s">
        <v>294</v>
      </c>
      <c r="D11" s="229">
        <v>621.70000000000005</v>
      </c>
      <c r="E11" s="229">
        <v>4266.2</v>
      </c>
      <c r="F11" s="60">
        <f t="shared" si="0"/>
        <v>167.48383620689657</v>
      </c>
      <c r="G11" s="60">
        <f t="shared" si="1"/>
        <v>112.42522465544049</v>
      </c>
      <c r="I11" s="276">
        <v>371.2</v>
      </c>
      <c r="J11" s="273">
        <v>3794.7</v>
      </c>
      <c r="K11" s="230"/>
      <c r="L11" s="231"/>
      <c r="M11" s="231"/>
      <c r="N11" s="231"/>
    </row>
    <row r="12" spans="1:14" ht="20.100000000000001" customHeight="1" x14ac:dyDescent="0.25">
      <c r="A12" s="33"/>
      <c r="B12" s="226"/>
      <c r="C12" s="33"/>
      <c r="D12" s="33"/>
      <c r="E12" s="160"/>
      <c r="F12" s="33"/>
      <c r="G12" s="33"/>
      <c r="H12" s="8"/>
      <c r="I12" s="240"/>
      <c r="J12" s="240"/>
      <c r="K12" s="8"/>
    </row>
    <row r="13" spans="1:14" s="7" customFormat="1" x14ac:dyDescent="0.3">
      <c r="I13" s="242"/>
      <c r="J13" s="242"/>
    </row>
    <row r="14" spans="1:14" s="7" customFormat="1" x14ac:dyDescent="0.3">
      <c r="I14" s="242"/>
      <c r="J14" s="242"/>
    </row>
  </sheetData>
  <pageMargins left="0.70866141732283472" right="0.70866141732283472" top="0.70866141732283472" bottom="0.70866141732283472" header="0.31496062992125984" footer="0.31496062992125984"/>
  <pageSetup paperSize="9" firstPageNumber="13" orientation="portrait" horizontalDpi="1200" verticalDpi="1200" r:id="rId1"/>
  <headerFooter>
    <oddHeader>&amp;C&amp;"Arial,Regular"&amp;12&amp;P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Normal="100" workbookViewId="0">
      <selection activeCell="G5" sqref="G5"/>
    </sheetView>
  </sheetViews>
  <sheetFormatPr defaultColWidth="9.109375" defaultRowHeight="13.2" x14ac:dyDescent="0.25"/>
  <cols>
    <col min="1" max="1" width="2.6640625" style="8" customWidth="1"/>
    <col min="2" max="2" width="30.77734375" style="8" customWidth="1"/>
    <col min="3" max="6" width="13.77734375" style="8" customWidth="1"/>
    <col min="7" max="7" width="9.109375" style="7"/>
    <col min="8" max="8" width="12.33203125" style="242" bestFit="1" customWidth="1"/>
    <col min="9" max="9" width="10.44140625" style="242" customWidth="1"/>
    <col min="10" max="10" width="10" style="7" customWidth="1"/>
    <col min="11" max="16384" width="9.109375" style="8"/>
  </cols>
  <sheetData>
    <row r="1" spans="1:13" s="2" customFormat="1" ht="20.100000000000001" customHeight="1" x14ac:dyDescent="0.3">
      <c r="A1" s="158" t="s">
        <v>276</v>
      </c>
      <c r="G1" s="159"/>
      <c r="H1" s="271"/>
      <c r="I1" s="271"/>
      <c r="J1" s="159"/>
    </row>
    <row r="2" spans="1:13" s="2" customFormat="1" ht="20.100000000000001" customHeight="1" x14ac:dyDescent="0.25">
      <c r="F2" s="10" t="s">
        <v>252</v>
      </c>
      <c r="G2" s="7"/>
      <c r="H2" s="242"/>
      <c r="I2" s="242"/>
      <c r="J2" s="7"/>
    </row>
    <row r="3" spans="1:13" s="7" customFormat="1" ht="109.95" customHeight="1" x14ac:dyDescent="0.3">
      <c r="A3" s="11"/>
      <c r="B3" s="218"/>
      <c r="C3" s="6" t="s">
        <v>226</v>
      </c>
      <c r="D3" s="6" t="s">
        <v>227</v>
      </c>
      <c r="E3" s="6" t="s">
        <v>245</v>
      </c>
      <c r="F3" s="6" t="s">
        <v>229</v>
      </c>
      <c r="H3" s="243" t="s">
        <v>230</v>
      </c>
      <c r="I3" s="243" t="s">
        <v>231</v>
      </c>
    </row>
    <row r="4" spans="1:13" ht="19.95" customHeight="1" x14ac:dyDescent="0.25">
      <c r="B4" s="56"/>
      <c r="C4" s="58"/>
      <c r="D4" s="58"/>
      <c r="E4" s="58"/>
      <c r="G4" s="8"/>
      <c r="H4" s="240"/>
      <c r="I4" s="240"/>
      <c r="J4" s="8"/>
    </row>
    <row r="5" spans="1:13" s="208" customFormat="1" ht="19.95" customHeight="1" x14ac:dyDescent="0.25">
      <c r="A5" s="217" t="s">
        <v>258</v>
      </c>
      <c r="B5" s="217"/>
      <c r="C5" s="205">
        <f>SUM(C6:C8)</f>
        <v>6696.369999999999</v>
      </c>
      <c r="D5" s="205">
        <f>SUM(D6:D8)</f>
        <v>48665</v>
      </c>
      <c r="E5" s="59">
        <f t="shared" ref="E5:F8" si="0">C5/H5*100</f>
        <v>102.18894448742775</v>
      </c>
      <c r="F5" s="59">
        <f t="shared" si="0"/>
        <v>103.35828955145709</v>
      </c>
      <c r="H5" s="253">
        <f t="shared" ref="H5:I5" si="1">SUM(H6:H8)</f>
        <v>6552.93</v>
      </c>
      <c r="I5" s="253">
        <f t="shared" si="1"/>
        <v>47083.79</v>
      </c>
      <c r="J5" s="236"/>
      <c r="K5" s="237"/>
      <c r="L5" s="237"/>
      <c r="M5" s="237"/>
    </row>
    <row r="6" spans="1:13" s="164" customFormat="1" ht="19.95" customHeight="1" x14ac:dyDescent="0.25">
      <c r="B6" s="169" t="s">
        <v>259</v>
      </c>
      <c r="C6" s="171">
        <v>6671.1499999999987</v>
      </c>
      <c r="D6" s="171">
        <v>48512.28</v>
      </c>
      <c r="E6" s="60">
        <f t="shared" si="0"/>
        <v>102.18472180524833</v>
      </c>
      <c r="F6" s="60">
        <f t="shared" si="0"/>
        <v>103.33541939939191</v>
      </c>
      <c r="H6" s="272">
        <v>6528.52</v>
      </c>
      <c r="I6" s="273">
        <v>46946.42</v>
      </c>
      <c r="J6" s="220"/>
      <c r="K6" s="221"/>
      <c r="L6" s="221"/>
      <c r="M6" s="221"/>
    </row>
    <row r="7" spans="1:13" s="164" customFormat="1" ht="19.95" customHeight="1" x14ac:dyDescent="0.25">
      <c r="B7" s="169" t="s">
        <v>260</v>
      </c>
      <c r="C7" s="238">
        <v>2.76</v>
      </c>
      <c r="D7" s="238">
        <v>43.86</v>
      </c>
      <c r="E7" s="60">
        <f t="shared" si="0"/>
        <v>105.74712643678161</v>
      </c>
      <c r="F7" s="60">
        <f>D7/I7*100</f>
        <v>104.65282748747316</v>
      </c>
      <c r="H7" s="277">
        <v>2.61</v>
      </c>
      <c r="I7" s="273">
        <v>41.91</v>
      </c>
      <c r="J7" s="220"/>
      <c r="K7" s="221"/>
      <c r="L7" s="221"/>
      <c r="M7" s="221"/>
    </row>
    <row r="8" spans="1:13" s="165" customFormat="1" ht="19.95" customHeight="1" x14ac:dyDescent="0.25">
      <c r="B8" s="168" t="s">
        <v>261</v>
      </c>
      <c r="C8" s="171">
        <v>22.459999999999997</v>
      </c>
      <c r="D8" s="171">
        <v>108.86</v>
      </c>
      <c r="E8" s="60">
        <f t="shared" si="0"/>
        <v>103.02752293577979</v>
      </c>
      <c r="F8" s="60">
        <f t="shared" si="0"/>
        <v>114.03729310706056</v>
      </c>
      <c r="H8" s="278">
        <v>21.8</v>
      </c>
      <c r="I8" s="273">
        <v>95.46</v>
      </c>
      <c r="J8" s="222"/>
      <c r="K8" s="223"/>
      <c r="L8" s="223"/>
      <c r="M8" s="223"/>
    </row>
    <row r="9" spans="1:13" s="152" customFormat="1" ht="19.95" customHeight="1" x14ac:dyDescent="0.25">
      <c r="A9" s="33"/>
      <c r="B9" s="33"/>
      <c r="C9" s="33"/>
      <c r="D9" s="33"/>
      <c r="E9" s="33"/>
      <c r="F9" s="33"/>
      <c r="G9" s="149"/>
      <c r="H9" s="279"/>
      <c r="I9" s="279"/>
      <c r="J9" s="149"/>
    </row>
  </sheetData>
  <pageMargins left="0.70866141732283472" right="0.70866141732283472" top="0.70866141732283472" bottom="0.70866141732283472" header="0.31496062992125984" footer="0.31496062992125984"/>
  <pageSetup paperSize="9" firstPageNumber="13" orientation="portrait" horizontalDpi="1200" verticalDpi="1200" r:id="rId1"/>
  <headerFooter>
    <oddHeader>&amp;C&amp;"Arial,Regular"&amp;12&amp;P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G5" sqref="G5"/>
    </sheetView>
  </sheetViews>
  <sheetFormatPr defaultColWidth="9.109375" defaultRowHeight="13.2" x14ac:dyDescent="0.25"/>
  <cols>
    <col min="1" max="1" width="2.6640625" style="194" customWidth="1"/>
    <col min="2" max="2" width="53" style="194" customWidth="1"/>
    <col min="3" max="3" width="8" style="194" customWidth="1"/>
    <col min="4" max="6" width="8.33203125" style="194" customWidth="1"/>
    <col min="7" max="7" width="7.6640625" style="194" customWidth="1"/>
    <col min="8" max="16384" width="9.109375" style="194"/>
  </cols>
  <sheetData>
    <row r="1" spans="1:9" s="183" customFormat="1" ht="19.95" customHeight="1" x14ac:dyDescent="0.3">
      <c r="A1" s="182" t="s">
        <v>263</v>
      </c>
      <c r="B1" s="182"/>
    </row>
    <row r="2" spans="1:9" s="183" customFormat="1" ht="19.95" customHeight="1" x14ac:dyDescent="0.25">
      <c r="D2" s="184"/>
      <c r="F2" s="184" t="s">
        <v>1</v>
      </c>
      <c r="G2" s="184"/>
    </row>
    <row r="3" spans="1:9" s="188" customFormat="1" ht="110.1" customHeight="1" x14ac:dyDescent="0.3">
      <c r="A3" s="185"/>
      <c r="B3" s="185"/>
      <c r="C3" s="186" t="s">
        <v>114</v>
      </c>
      <c r="D3" s="186" t="s">
        <v>273</v>
      </c>
      <c r="E3" s="186" t="s">
        <v>234</v>
      </c>
      <c r="F3" s="186" t="s">
        <v>235</v>
      </c>
      <c r="G3" s="187"/>
    </row>
    <row r="4" spans="1:9" s="188" customFormat="1" ht="16.95" customHeight="1" x14ac:dyDescent="0.3">
      <c r="C4" s="187"/>
      <c r="D4" s="187"/>
    </row>
    <row r="5" spans="1:9" s="189" customFormat="1" ht="16.95" customHeight="1" x14ac:dyDescent="0.25">
      <c r="A5" s="189" t="s">
        <v>2</v>
      </c>
      <c r="C5" s="190">
        <v>126.01</v>
      </c>
      <c r="D5" s="190">
        <v>103.85</v>
      </c>
      <c r="E5" s="191">
        <v>126.88</v>
      </c>
      <c r="F5" s="191">
        <v>126.14</v>
      </c>
      <c r="G5" s="191"/>
      <c r="H5" s="192"/>
      <c r="I5" s="192"/>
    </row>
    <row r="6" spans="1:9" s="189" customFormat="1" ht="16.95" customHeight="1" x14ac:dyDescent="0.25">
      <c r="A6" s="189" t="s">
        <v>3</v>
      </c>
      <c r="C6" s="193">
        <v>120.79</v>
      </c>
      <c r="D6" s="193">
        <v>107.41</v>
      </c>
      <c r="E6" s="193">
        <v>148.97</v>
      </c>
      <c r="F6" s="193">
        <v>123.91</v>
      </c>
      <c r="G6" s="191"/>
      <c r="H6" s="192"/>
      <c r="I6" s="192"/>
    </row>
    <row r="7" spans="1:9" s="189" customFormat="1" ht="16.95" customHeight="1" x14ac:dyDescent="0.25">
      <c r="B7" s="194" t="s">
        <v>4</v>
      </c>
      <c r="C7" s="195">
        <v>96.64</v>
      </c>
      <c r="D7" s="195">
        <v>100</v>
      </c>
      <c r="E7" s="195">
        <v>100</v>
      </c>
      <c r="F7" s="195">
        <v>97.01</v>
      </c>
      <c r="G7" s="191"/>
      <c r="H7" s="192"/>
      <c r="I7" s="192"/>
    </row>
    <row r="8" spans="1:9" s="189" customFormat="1" ht="16.95" customHeight="1" x14ac:dyDescent="0.25">
      <c r="B8" s="194" t="s">
        <v>78</v>
      </c>
      <c r="C8" s="195">
        <v>122.3</v>
      </c>
      <c r="D8" s="195">
        <v>107.74</v>
      </c>
      <c r="E8" s="195">
        <v>152.09</v>
      </c>
      <c r="F8" s="195">
        <v>125.6</v>
      </c>
      <c r="G8" s="191"/>
      <c r="H8" s="192"/>
      <c r="I8" s="192"/>
    </row>
    <row r="9" spans="1:9" s="189" customFormat="1" ht="16.95" customHeight="1" x14ac:dyDescent="0.25">
      <c r="A9" s="189" t="s">
        <v>5</v>
      </c>
      <c r="C9" s="193">
        <v>126.85</v>
      </c>
      <c r="D9" s="193">
        <v>103.81</v>
      </c>
      <c r="E9" s="193">
        <v>129.03</v>
      </c>
      <c r="F9" s="193">
        <v>127.15</v>
      </c>
      <c r="G9" s="191"/>
      <c r="H9" s="192"/>
      <c r="I9" s="192"/>
    </row>
    <row r="10" spans="1:9" ht="16.95" customHeight="1" x14ac:dyDescent="0.25">
      <c r="A10" s="196"/>
      <c r="B10" s="194" t="s">
        <v>6</v>
      </c>
      <c r="C10" s="195">
        <v>110.89</v>
      </c>
      <c r="D10" s="195">
        <v>99.82</v>
      </c>
      <c r="E10" s="195">
        <v>98.96</v>
      </c>
      <c r="F10" s="195">
        <v>109.2</v>
      </c>
      <c r="G10" s="191"/>
      <c r="H10" s="192"/>
      <c r="I10" s="192"/>
    </row>
    <row r="11" spans="1:9" ht="16.95" customHeight="1" x14ac:dyDescent="0.25">
      <c r="A11" s="196"/>
      <c r="B11" s="194" t="s">
        <v>7</v>
      </c>
      <c r="C11" s="195">
        <v>93.21</v>
      </c>
      <c r="D11" s="195">
        <v>99.53</v>
      </c>
      <c r="E11" s="195">
        <v>118.84</v>
      </c>
      <c r="F11" s="195">
        <v>96.8</v>
      </c>
      <c r="G11" s="191"/>
      <c r="H11" s="192"/>
      <c r="I11" s="192"/>
    </row>
    <row r="12" spans="1:9" ht="16.95" customHeight="1" x14ac:dyDescent="0.25">
      <c r="A12" s="197"/>
      <c r="B12" s="194" t="s">
        <v>8</v>
      </c>
      <c r="C12" s="195">
        <v>103.76</v>
      </c>
      <c r="D12" s="195">
        <v>106.06</v>
      </c>
      <c r="E12" s="195">
        <v>115.12</v>
      </c>
      <c r="F12" s="195">
        <v>105.2</v>
      </c>
      <c r="G12" s="191"/>
      <c r="H12" s="192"/>
      <c r="I12" s="192"/>
    </row>
    <row r="13" spans="1:9" ht="16.95" customHeight="1" x14ac:dyDescent="0.25">
      <c r="B13" s="194" t="s">
        <v>9</v>
      </c>
      <c r="C13" s="195">
        <v>98.98</v>
      </c>
      <c r="D13" s="195">
        <v>101.82</v>
      </c>
      <c r="E13" s="195">
        <v>98.94</v>
      </c>
      <c r="F13" s="195">
        <v>98.97</v>
      </c>
      <c r="G13" s="191"/>
      <c r="H13" s="192"/>
      <c r="I13" s="192"/>
    </row>
    <row r="14" spans="1:9" ht="16.95" customHeight="1" x14ac:dyDescent="0.25">
      <c r="B14" s="194" t="s">
        <v>10</v>
      </c>
      <c r="C14" s="195">
        <v>128.04</v>
      </c>
      <c r="D14" s="195">
        <v>101.4</v>
      </c>
      <c r="E14" s="195">
        <v>109.14</v>
      </c>
      <c r="F14" s="195">
        <v>125.4</v>
      </c>
      <c r="G14" s="191"/>
      <c r="H14" s="192"/>
      <c r="I14" s="192"/>
    </row>
    <row r="15" spans="1:9" ht="16.95" customHeight="1" x14ac:dyDescent="0.25">
      <c r="B15" s="194" t="s">
        <v>107</v>
      </c>
      <c r="C15" s="195">
        <v>151.08000000000001</v>
      </c>
      <c r="D15" s="195">
        <v>100.96</v>
      </c>
      <c r="E15" s="195">
        <v>99.5</v>
      </c>
      <c r="F15" s="195">
        <v>144.41</v>
      </c>
      <c r="G15" s="191"/>
      <c r="H15" s="192"/>
      <c r="I15" s="192"/>
    </row>
    <row r="16" spans="1:9" ht="16.95" customHeight="1" x14ac:dyDescent="0.25">
      <c r="B16" s="194" t="s">
        <v>11</v>
      </c>
      <c r="C16" s="195">
        <v>121</v>
      </c>
      <c r="D16" s="195">
        <v>92.83</v>
      </c>
      <c r="E16" s="195">
        <v>108.91</v>
      </c>
      <c r="F16" s="195">
        <v>119.33</v>
      </c>
      <c r="G16" s="191"/>
      <c r="H16" s="192"/>
      <c r="I16" s="192"/>
    </row>
    <row r="17" spans="1:9" ht="16.95" customHeight="1" x14ac:dyDescent="0.25">
      <c r="B17" s="194" t="s">
        <v>12</v>
      </c>
      <c r="C17" s="195">
        <v>134.63</v>
      </c>
      <c r="D17" s="195">
        <v>62.16</v>
      </c>
      <c r="E17" s="195">
        <v>101.73</v>
      </c>
      <c r="F17" s="195">
        <v>130.27000000000001</v>
      </c>
      <c r="G17" s="191"/>
      <c r="H17" s="192"/>
      <c r="I17" s="192"/>
    </row>
    <row r="18" spans="1:9" ht="16.95" customHeight="1" x14ac:dyDescent="0.25">
      <c r="B18" s="194" t="s">
        <v>13</v>
      </c>
      <c r="C18" s="195">
        <v>117.01</v>
      </c>
      <c r="D18" s="195">
        <v>110.42</v>
      </c>
      <c r="E18" s="195">
        <v>116.16</v>
      </c>
      <c r="F18" s="195">
        <v>116.92</v>
      </c>
      <c r="G18" s="191"/>
      <c r="H18" s="192"/>
      <c r="I18" s="192"/>
    </row>
    <row r="19" spans="1:9" ht="16.95" customHeight="1" x14ac:dyDescent="0.25">
      <c r="B19" s="194" t="s">
        <v>108</v>
      </c>
      <c r="C19" s="195">
        <v>115.77</v>
      </c>
      <c r="D19" s="195">
        <v>98.34</v>
      </c>
      <c r="E19" s="195">
        <v>88.36</v>
      </c>
      <c r="F19" s="195">
        <v>111.22</v>
      </c>
      <c r="G19" s="191"/>
      <c r="H19" s="192"/>
      <c r="I19" s="192"/>
    </row>
    <row r="20" spans="1:9" ht="16.95" customHeight="1" x14ac:dyDescent="0.25">
      <c r="B20" s="194" t="s">
        <v>14</v>
      </c>
      <c r="C20" s="195">
        <v>107.87</v>
      </c>
      <c r="D20" s="195">
        <v>103.49</v>
      </c>
      <c r="E20" s="195">
        <v>111.89</v>
      </c>
      <c r="F20" s="195">
        <v>108.42</v>
      </c>
      <c r="G20" s="191"/>
      <c r="H20" s="192"/>
      <c r="I20" s="192"/>
    </row>
    <row r="21" spans="1:9" ht="16.95" customHeight="1" x14ac:dyDescent="0.25">
      <c r="B21" s="194" t="s">
        <v>15</v>
      </c>
      <c r="C21" s="195">
        <v>114.69</v>
      </c>
      <c r="D21" s="195">
        <v>103.57</v>
      </c>
      <c r="E21" s="195">
        <v>122.73</v>
      </c>
      <c r="F21" s="195">
        <v>115.84</v>
      </c>
      <c r="G21" s="191"/>
      <c r="H21" s="192"/>
      <c r="I21" s="192"/>
    </row>
    <row r="22" spans="1:9" ht="16.95" customHeight="1" x14ac:dyDescent="0.25">
      <c r="B22" s="194" t="s">
        <v>117</v>
      </c>
      <c r="C22" s="195">
        <v>129.51</v>
      </c>
      <c r="D22" s="195">
        <v>100.54</v>
      </c>
      <c r="E22" s="195">
        <v>141.47999999999999</v>
      </c>
      <c r="F22" s="195">
        <v>130.91</v>
      </c>
      <c r="G22" s="191"/>
      <c r="H22" s="192"/>
      <c r="I22" s="192"/>
    </row>
    <row r="23" spans="1:9" ht="16.95" customHeight="1" x14ac:dyDescent="0.25">
      <c r="B23" s="194" t="s">
        <v>16</v>
      </c>
      <c r="C23" s="195">
        <v>105.93</v>
      </c>
      <c r="D23" s="195">
        <v>114.98</v>
      </c>
      <c r="E23" s="195">
        <v>127.38</v>
      </c>
      <c r="F23" s="195">
        <v>108.72</v>
      </c>
      <c r="G23" s="191"/>
      <c r="H23" s="192"/>
      <c r="I23" s="192"/>
    </row>
    <row r="24" spans="1:9" ht="16.95" customHeight="1" x14ac:dyDescent="0.25">
      <c r="B24" s="194" t="s">
        <v>17</v>
      </c>
      <c r="C24" s="195">
        <v>137.37</v>
      </c>
      <c r="D24" s="195">
        <v>105.08</v>
      </c>
      <c r="E24" s="195">
        <v>142.68</v>
      </c>
      <c r="F24" s="195">
        <v>138.11000000000001</v>
      </c>
      <c r="G24" s="191"/>
      <c r="H24" s="192"/>
      <c r="I24" s="192"/>
    </row>
    <row r="25" spans="1:9" ht="16.95" customHeight="1" x14ac:dyDescent="0.25">
      <c r="B25" s="194" t="s">
        <v>18</v>
      </c>
      <c r="C25" s="195">
        <v>94.75</v>
      </c>
      <c r="D25" s="195">
        <v>103.14</v>
      </c>
      <c r="E25" s="195">
        <v>170.98</v>
      </c>
      <c r="F25" s="195">
        <v>99.97</v>
      </c>
      <c r="G25" s="191"/>
      <c r="H25" s="192"/>
      <c r="I25" s="192"/>
    </row>
    <row r="26" spans="1:9" ht="16.95" customHeight="1" x14ac:dyDescent="0.25">
      <c r="B26" s="194" t="s">
        <v>118</v>
      </c>
      <c r="C26" s="195">
        <v>168.19</v>
      </c>
      <c r="D26" s="195">
        <v>84.83</v>
      </c>
      <c r="E26" s="195">
        <v>155.41</v>
      </c>
      <c r="F26" s="195">
        <v>166.22</v>
      </c>
      <c r="G26" s="191"/>
      <c r="H26" s="192"/>
      <c r="I26" s="192"/>
    </row>
    <row r="27" spans="1:9" ht="16.95" customHeight="1" x14ac:dyDescent="0.25">
      <c r="B27" s="194" t="s">
        <v>19</v>
      </c>
      <c r="C27" s="195">
        <v>106.53</v>
      </c>
      <c r="D27" s="195">
        <v>112.79</v>
      </c>
      <c r="E27" s="195">
        <v>87.61</v>
      </c>
      <c r="F27" s="195">
        <v>103.85</v>
      </c>
      <c r="G27" s="191"/>
      <c r="H27" s="192"/>
      <c r="I27" s="192"/>
    </row>
    <row r="28" spans="1:9" ht="16.95" customHeight="1" x14ac:dyDescent="0.25">
      <c r="B28" s="194" t="s">
        <v>119</v>
      </c>
      <c r="C28" s="195">
        <v>101.03</v>
      </c>
      <c r="D28" s="195">
        <v>99.88</v>
      </c>
      <c r="E28" s="195">
        <v>93.23</v>
      </c>
      <c r="F28" s="195">
        <v>99.92</v>
      </c>
      <c r="G28" s="191"/>
      <c r="H28" s="192"/>
      <c r="I28" s="192"/>
    </row>
    <row r="29" spans="1:9" ht="16.95" customHeight="1" x14ac:dyDescent="0.25">
      <c r="B29" s="194" t="s">
        <v>20</v>
      </c>
      <c r="C29" s="195">
        <v>139.72999999999999</v>
      </c>
      <c r="D29" s="195">
        <v>93</v>
      </c>
      <c r="E29" s="195">
        <v>147.29</v>
      </c>
      <c r="F29" s="195">
        <v>140.57</v>
      </c>
      <c r="G29" s="191"/>
      <c r="H29" s="192"/>
      <c r="I29" s="192"/>
    </row>
    <row r="30" spans="1:9" ht="16.95" customHeight="1" x14ac:dyDescent="0.25">
      <c r="B30" s="198" t="s">
        <v>109</v>
      </c>
      <c r="C30" s="195">
        <v>139.83000000000001</v>
      </c>
      <c r="D30" s="195">
        <v>98.68</v>
      </c>
      <c r="E30" s="199">
        <v>106.8</v>
      </c>
      <c r="F30" s="195">
        <v>134.99</v>
      </c>
      <c r="G30" s="191"/>
      <c r="H30" s="192"/>
      <c r="I30" s="192"/>
    </row>
    <row r="31" spans="1:9" ht="16.95" customHeight="1" x14ac:dyDescent="0.25">
      <c r="B31" s="194" t="s">
        <v>21</v>
      </c>
      <c r="C31" s="195">
        <v>182.04</v>
      </c>
      <c r="D31" s="195">
        <v>86.86</v>
      </c>
      <c r="E31" s="195">
        <v>140.68</v>
      </c>
      <c r="F31" s="195">
        <v>175.04</v>
      </c>
      <c r="G31" s="191"/>
      <c r="H31" s="192"/>
      <c r="I31" s="192"/>
    </row>
    <row r="32" spans="1:9" ht="16.95" customHeight="1" x14ac:dyDescent="0.25">
      <c r="A32" s="189" t="s">
        <v>22</v>
      </c>
      <c r="B32" s="189"/>
      <c r="C32" s="193">
        <v>114.44</v>
      </c>
      <c r="D32" s="193">
        <v>103.41</v>
      </c>
      <c r="E32" s="193">
        <v>105.23</v>
      </c>
      <c r="F32" s="193">
        <v>112.46</v>
      </c>
      <c r="G32" s="191"/>
      <c r="H32" s="192"/>
      <c r="I32" s="192"/>
    </row>
    <row r="33" spans="1:9" s="189" customFormat="1" ht="16.95" customHeight="1" x14ac:dyDescent="0.25">
      <c r="A33" s="194"/>
      <c r="B33" s="194" t="s">
        <v>23</v>
      </c>
      <c r="C33" s="195">
        <v>114.44</v>
      </c>
      <c r="D33" s="195">
        <v>103.41</v>
      </c>
      <c r="E33" s="195">
        <v>105.23</v>
      </c>
      <c r="F33" s="195">
        <v>112.46</v>
      </c>
      <c r="G33" s="191"/>
      <c r="H33" s="192"/>
      <c r="I33" s="192"/>
    </row>
    <row r="34" spans="1:9" ht="16.95" customHeight="1" x14ac:dyDescent="0.25">
      <c r="A34" s="189" t="s">
        <v>24</v>
      </c>
      <c r="B34" s="189"/>
      <c r="C34" s="193">
        <v>117.03</v>
      </c>
      <c r="D34" s="193">
        <v>110.36</v>
      </c>
      <c r="E34" s="193">
        <v>129.53</v>
      </c>
      <c r="F34" s="193">
        <v>118.63</v>
      </c>
      <c r="G34" s="191"/>
      <c r="H34" s="192"/>
      <c r="I34" s="192"/>
    </row>
    <row r="35" spans="1:9" s="189" customFormat="1" ht="16.95" customHeight="1" x14ac:dyDescent="0.25">
      <c r="A35" s="194"/>
      <c r="B35" s="194" t="s">
        <v>25</v>
      </c>
      <c r="C35" s="195">
        <v>106.48</v>
      </c>
      <c r="D35" s="195">
        <v>109.26</v>
      </c>
      <c r="E35" s="195">
        <v>104.86</v>
      </c>
      <c r="F35" s="195">
        <v>106.27</v>
      </c>
      <c r="G35" s="191"/>
      <c r="H35" s="192"/>
      <c r="I35" s="192"/>
    </row>
    <row r="36" spans="1:9" ht="16.95" customHeight="1" x14ac:dyDescent="0.25">
      <c r="B36" s="200" t="s">
        <v>77</v>
      </c>
      <c r="C36" s="195">
        <v>146.56</v>
      </c>
      <c r="D36" s="195">
        <v>112.18</v>
      </c>
      <c r="E36" s="195">
        <v>209.64</v>
      </c>
      <c r="F36" s="195">
        <v>153.86000000000001</v>
      </c>
      <c r="G36" s="191"/>
      <c r="H36" s="192"/>
      <c r="I36" s="192"/>
    </row>
    <row r="37" spans="1:9" ht="17.7" customHeight="1" x14ac:dyDescent="0.25">
      <c r="A37" s="201"/>
      <c r="B37" s="201"/>
      <c r="C37" s="201"/>
      <c r="D37" s="201"/>
      <c r="E37" s="201"/>
      <c r="F37" s="201"/>
    </row>
  </sheetData>
  <dataConsolidate/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Normal="100" workbookViewId="0">
      <selection activeCell="G5" sqref="G5"/>
    </sheetView>
  </sheetViews>
  <sheetFormatPr defaultColWidth="9.109375" defaultRowHeight="13.2" x14ac:dyDescent="0.25"/>
  <cols>
    <col min="1" max="1" width="2.6640625" style="8" customWidth="1"/>
    <col min="2" max="2" width="24.6640625" style="8" customWidth="1"/>
    <col min="3" max="3" width="9.6640625" style="8" bestFit="1" customWidth="1"/>
    <col min="4" max="5" width="10.5546875" style="8" bestFit="1" customWidth="1"/>
    <col min="6" max="6" width="11.5546875" style="8" customWidth="1"/>
    <col min="7" max="7" width="8.5546875" style="8" customWidth="1"/>
    <col min="8" max="8" width="10.88671875" style="8" customWidth="1"/>
    <col min="9" max="9" width="9.109375" style="7"/>
    <col min="10" max="11" width="10.6640625" style="242" customWidth="1"/>
    <col min="12" max="12" width="8.44140625" style="7" customWidth="1"/>
    <col min="13" max="13" width="10.44140625" style="8" customWidth="1"/>
    <col min="14" max="16384" width="9.109375" style="8"/>
  </cols>
  <sheetData>
    <row r="1" spans="1:17" s="2" customFormat="1" ht="19.95" customHeight="1" x14ac:dyDescent="0.3">
      <c r="A1" s="18" t="s">
        <v>264</v>
      </c>
      <c r="I1" s="7"/>
      <c r="J1" s="242"/>
      <c r="K1" s="242"/>
      <c r="L1" s="7"/>
    </row>
    <row r="2" spans="1:17" s="2" customFormat="1" ht="19.95" customHeight="1" x14ac:dyDescent="0.25">
      <c r="I2" s="7"/>
      <c r="J2" s="242"/>
      <c r="K2" s="242"/>
      <c r="L2" s="7"/>
    </row>
    <row r="3" spans="1:17" s="7" customFormat="1" ht="116.25" customHeight="1" x14ac:dyDescent="0.3">
      <c r="A3" s="11"/>
      <c r="B3" s="170"/>
      <c r="C3" s="25" t="s">
        <v>28</v>
      </c>
      <c r="D3" s="25" t="s">
        <v>237</v>
      </c>
      <c r="E3" s="25" t="s">
        <v>226</v>
      </c>
      <c r="F3" s="25" t="s">
        <v>227</v>
      </c>
      <c r="G3" s="25" t="s">
        <v>228</v>
      </c>
      <c r="H3" s="25" t="s">
        <v>229</v>
      </c>
      <c r="J3" s="243" t="s">
        <v>230</v>
      </c>
      <c r="K3" s="243" t="s">
        <v>231</v>
      </c>
    </row>
    <row r="4" spans="1:17" s="7" customFormat="1" ht="21" customHeight="1" x14ac:dyDescent="0.3">
      <c r="B4" s="9"/>
      <c r="C4" s="9"/>
      <c r="D4" s="50"/>
      <c r="E4" s="50"/>
      <c r="F4" s="9"/>
      <c r="J4" s="242"/>
      <c r="K4" s="242"/>
    </row>
    <row r="5" spans="1:17" ht="19.95" customHeight="1" x14ac:dyDescent="0.25">
      <c r="B5" s="15" t="s">
        <v>120</v>
      </c>
      <c r="C5" s="51" t="s">
        <v>95</v>
      </c>
      <c r="D5" s="52">
        <v>5394.9281442661304</v>
      </c>
      <c r="E5" s="52">
        <v>5009.9036141302504</v>
      </c>
      <c r="F5" s="52">
        <v>31486.347898837899</v>
      </c>
      <c r="G5" s="53">
        <f>E5/J5*100</f>
        <v>92.128378075605809</v>
      </c>
      <c r="H5" s="53">
        <f t="shared" ref="G5:H21" si="0">F5/K5*100</f>
        <v>94.215901205642751</v>
      </c>
      <c r="I5" s="54"/>
      <c r="J5" s="272">
        <v>5437.9592029926298</v>
      </c>
      <c r="K5" s="272">
        <v>33419.356494943902</v>
      </c>
      <c r="L5" s="17"/>
      <c r="M5" s="31"/>
      <c r="N5" s="31"/>
      <c r="O5" s="31"/>
      <c r="P5" s="31"/>
      <c r="Q5" s="31"/>
    </row>
    <row r="6" spans="1:17" ht="19.95" customHeight="1" x14ac:dyDescent="0.25">
      <c r="B6" s="15" t="s">
        <v>29</v>
      </c>
      <c r="C6" s="51" t="s">
        <v>121</v>
      </c>
      <c r="D6" s="52">
        <v>9875.5108505605313</v>
      </c>
      <c r="E6" s="52">
        <v>8955.7022523912401</v>
      </c>
      <c r="F6" s="52">
        <v>51320.877023552399</v>
      </c>
      <c r="G6" s="53">
        <f t="shared" si="0"/>
        <v>116.81910231940329</v>
      </c>
      <c r="H6" s="53">
        <f t="shared" si="0"/>
        <v>101.31183135496933</v>
      </c>
      <c r="I6" s="54"/>
      <c r="J6" s="272">
        <v>7666.2994960403203</v>
      </c>
      <c r="K6" s="272">
        <v>50656.351126195601</v>
      </c>
      <c r="L6" s="17"/>
      <c r="M6" s="31"/>
      <c r="N6" s="31"/>
      <c r="O6" s="31"/>
      <c r="P6" s="31"/>
      <c r="Q6" s="31"/>
    </row>
    <row r="7" spans="1:17" ht="19.95" customHeight="1" x14ac:dyDescent="0.25">
      <c r="B7" s="15" t="s">
        <v>122</v>
      </c>
      <c r="C7" s="51" t="s">
        <v>95</v>
      </c>
      <c r="D7" s="52">
        <v>73342.956246715694</v>
      </c>
      <c r="E7" s="52">
        <v>73966.327568313194</v>
      </c>
      <c r="F7" s="52">
        <v>562056.64696531801</v>
      </c>
      <c r="G7" s="53">
        <f t="shared" si="0"/>
        <v>110.02764529870019</v>
      </c>
      <c r="H7" s="53">
        <f t="shared" si="0"/>
        <v>119.44169108093921</v>
      </c>
      <c r="I7" s="54"/>
      <c r="J7" s="272">
        <v>67225.220868365694</v>
      </c>
      <c r="K7" s="272">
        <v>470569.90057553898</v>
      </c>
      <c r="L7" s="17"/>
      <c r="M7" s="31"/>
      <c r="N7" s="31"/>
      <c r="O7" s="31"/>
      <c r="P7" s="31"/>
      <c r="Q7" s="31"/>
    </row>
    <row r="8" spans="1:17" ht="19.95" customHeight="1" x14ac:dyDescent="0.25">
      <c r="B8" s="15" t="s">
        <v>123</v>
      </c>
      <c r="C8" s="51" t="s">
        <v>277</v>
      </c>
      <c r="D8" s="52">
        <v>15554.257334468381</v>
      </c>
      <c r="E8" s="52">
        <v>15597.055076817682</v>
      </c>
      <c r="F8" s="52">
        <v>120865.65107969147</v>
      </c>
      <c r="G8" s="53">
        <f t="shared" si="0"/>
        <v>93.602967083327073</v>
      </c>
      <c r="H8" s="53">
        <f t="shared" si="0"/>
        <v>98.695926418339226</v>
      </c>
      <c r="I8" s="54"/>
      <c r="J8" s="272">
        <v>16662.992170892296</v>
      </c>
      <c r="K8" s="272">
        <v>122462.65420052105</v>
      </c>
      <c r="L8" s="17"/>
      <c r="M8" s="31"/>
      <c r="N8" s="31"/>
      <c r="O8" s="31"/>
      <c r="P8" s="31"/>
      <c r="Q8" s="31"/>
    </row>
    <row r="9" spans="1:17" ht="19.95" customHeight="1" x14ac:dyDescent="0.25">
      <c r="B9" s="15" t="s">
        <v>124</v>
      </c>
      <c r="C9" s="51" t="s">
        <v>125</v>
      </c>
      <c r="D9" s="52">
        <v>1483.684577123395</v>
      </c>
      <c r="E9" s="52">
        <v>1518.991858123607</v>
      </c>
      <c r="F9" s="52">
        <v>12474.380059226449</v>
      </c>
      <c r="G9" s="53">
        <f t="shared" si="0"/>
        <v>105.14281276672467</v>
      </c>
      <c r="H9" s="53">
        <f t="shared" si="0"/>
        <v>123.67763838194348</v>
      </c>
      <c r="I9" s="54"/>
      <c r="J9" s="272">
        <v>1444.6939530652671</v>
      </c>
      <c r="K9" s="272">
        <v>10086.204929546639</v>
      </c>
      <c r="L9" s="17"/>
      <c r="M9" s="31"/>
      <c r="N9" s="31"/>
      <c r="O9" s="31"/>
      <c r="P9" s="31"/>
      <c r="Q9" s="31"/>
    </row>
    <row r="10" spans="1:17" ht="19.95" customHeight="1" x14ac:dyDescent="0.25">
      <c r="B10" s="15" t="s">
        <v>278</v>
      </c>
      <c r="C10" s="51" t="s">
        <v>95</v>
      </c>
      <c r="D10" s="52">
        <v>24200.6202930699</v>
      </c>
      <c r="E10" s="52">
        <v>27529.727721788899</v>
      </c>
      <c r="F10" s="52">
        <v>204348.481830462</v>
      </c>
      <c r="G10" s="53">
        <f t="shared" si="0"/>
        <v>102.82350311000089</v>
      </c>
      <c r="H10" s="53">
        <f t="shared" si="0"/>
        <v>99.897271180476523</v>
      </c>
      <c r="I10" s="54"/>
      <c r="J10" s="272">
        <v>26773.7695070917</v>
      </c>
      <c r="K10" s="272">
        <v>204558.622488578</v>
      </c>
      <c r="L10" s="17"/>
      <c r="M10" s="31"/>
      <c r="N10" s="31"/>
      <c r="O10" s="31"/>
      <c r="P10" s="31"/>
      <c r="Q10" s="31"/>
    </row>
    <row r="11" spans="1:17" ht="19.95" customHeight="1" x14ac:dyDescent="0.35">
      <c r="B11" s="15" t="s">
        <v>284</v>
      </c>
      <c r="C11" s="51" t="s">
        <v>95</v>
      </c>
      <c r="D11" s="52">
        <v>34318</v>
      </c>
      <c r="E11" s="52">
        <v>38000</v>
      </c>
      <c r="F11" s="55">
        <v>315673</v>
      </c>
      <c r="G11" s="53">
        <f t="shared" si="0"/>
        <v>102.94476200796467</v>
      </c>
      <c r="H11" s="53">
        <f t="shared" ref="H11:H16" si="1">F11/K11*100</f>
        <v>107.93383230359457</v>
      </c>
      <c r="I11" s="54"/>
      <c r="J11" s="272">
        <v>36913</v>
      </c>
      <c r="K11" s="272">
        <v>292469</v>
      </c>
      <c r="L11" s="17"/>
      <c r="M11" s="31"/>
      <c r="N11" s="31"/>
      <c r="O11" s="31"/>
      <c r="P11" s="31"/>
      <c r="Q11" s="31"/>
    </row>
    <row r="12" spans="1:17" ht="19.95" customHeight="1" x14ac:dyDescent="0.25">
      <c r="B12" s="15" t="s">
        <v>30</v>
      </c>
      <c r="C12" s="51" t="s">
        <v>95</v>
      </c>
      <c r="D12" s="52">
        <v>21646</v>
      </c>
      <c r="E12" s="52">
        <v>25000</v>
      </c>
      <c r="F12" s="52">
        <v>313140</v>
      </c>
      <c r="G12" s="53">
        <f t="shared" si="0"/>
        <v>107.07555250985095</v>
      </c>
      <c r="H12" s="53">
        <f t="shared" si="1"/>
        <v>103.53207232763666</v>
      </c>
      <c r="I12" s="54"/>
      <c r="J12" s="272">
        <v>23348</v>
      </c>
      <c r="K12" s="272">
        <v>302457</v>
      </c>
      <c r="L12" s="17"/>
      <c r="M12" s="31"/>
      <c r="N12" s="31"/>
      <c r="O12" s="31"/>
      <c r="P12" s="31"/>
      <c r="Q12" s="31"/>
    </row>
    <row r="13" spans="1:17" ht="19.95" customHeight="1" x14ac:dyDescent="0.25">
      <c r="B13" s="15" t="s">
        <v>31</v>
      </c>
      <c r="C13" s="51" t="s">
        <v>282</v>
      </c>
      <c r="D13" s="52">
        <v>16963.170267228001</v>
      </c>
      <c r="E13" s="52">
        <v>17439.7068491276</v>
      </c>
      <c r="F13" s="52">
        <v>109825.480834174</v>
      </c>
      <c r="G13" s="53">
        <f t="shared" ref="G13" si="2">E13/J13*100</f>
        <v>120.09660603200933</v>
      </c>
      <c r="H13" s="53">
        <f t="shared" si="1"/>
        <v>113.55071110423189</v>
      </c>
      <c r="I13" s="54"/>
      <c r="J13" s="272">
        <v>14521.398585135201</v>
      </c>
      <c r="K13" s="272">
        <v>96719.324578567903</v>
      </c>
      <c r="L13" s="17"/>
      <c r="M13" s="31"/>
      <c r="N13" s="31"/>
      <c r="O13" s="31"/>
      <c r="P13" s="31"/>
      <c r="Q13" s="31"/>
    </row>
    <row r="14" spans="1:17" ht="19.95" customHeight="1" x14ac:dyDescent="0.25">
      <c r="B14" s="15" t="s">
        <v>142</v>
      </c>
      <c r="C14" s="51" t="s">
        <v>95</v>
      </c>
      <c r="D14" s="52">
        <v>252653.45535505301</v>
      </c>
      <c r="E14" s="52">
        <v>281969.43603450299</v>
      </c>
      <c r="F14" s="52">
        <v>2251567.6325948299</v>
      </c>
      <c r="G14" s="53">
        <f t="shared" si="0"/>
        <v>147.47533100506965</v>
      </c>
      <c r="H14" s="53">
        <f t="shared" si="1"/>
        <v>137.25525382680991</v>
      </c>
      <c r="I14" s="54"/>
      <c r="J14" s="272">
        <v>191197.696667526</v>
      </c>
      <c r="K14" s="272">
        <v>1640423.6412224199</v>
      </c>
      <c r="L14" s="17"/>
      <c r="M14" s="31"/>
      <c r="N14" s="31"/>
      <c r="O14" s="31"/>
      <c r="P14" s="31"/>
      <c r="Q14" s="31"/>
    </row>
    <row r="15" spans="1:17" ht="19.95" customHeight="1" x14ac:dyDescent="0.25">
      <c r="B15" s="15" t="s">
        <v>279</v>
      </c>
      <c r="C15" s="51" t="s">
        <v>95</v>
      </c>
      <c r="D15" s="53">
        <v>61340</v>
      </c>
      <c r="E15" s="53">
        <v>62000</v>
      </c>
      <c r="F15" s="53">
        <v>478595</v>
      </c>
      <c r="G15" s="53">
        <f t="shared" si="0"/>
        <v>153.0864197530864</v>
      </c>
      <c r="H15" s="53">
        <f t="shared" si="1"/>
        <v>134.02268272192663</v>
      </c>
      <c r="I15" s="54"/>
      <c r="J15" s="275">
        <v>40500</v>
      </c>
      <c r="K15" s="275">
        <v>357100</v>
      </c>
      <c r="L15" s="17"/>
      <c r="M15" s="31"/>
      <c r="N15" s="31"/>
      <c r="O15" s="31"/>
      <c r="P15" s="31"/>
      <c r="Q15" s="31"/>
    </row>
    <row r="16" spans="1:17" ht="66" x14ac:dyDescent="0.25">
      <c r="B16" s="15" t="s">
        <v>79</v>
      </c>
      <c r="C16" s="51" t="s">
        <v>126</v>
      </c>
      <c r="D16" s="52">
        <v>26605.695</v>
      </c>
      <c r="E16" s="52">
        <v>26683.835999999999</v>
      </c>
      <c r="F16" s="52">
        <v>173498.345</v>
      </c>
      <c r="G16" s="53">
        <f t="shared" si="0"/>
        <v>138.08761144585873</v>
      </c>
      <c r="H16" s="53">
        <f t="shared" si="1"/>
        <v>114.49505821746496</v>
      </c>
      <c r="I16" s="54"/>
      <c r="J16" s="272">
        <v>19323.845000000001</v>
      </c>
      <c r="K16" s="272">
        <v>151533.47899999999</v>
      </c>
      <c r="L16" s="17"/>
      <c r="M16" s="31"/>
      <c r="N16" s="31"/>
      <c r="O16" s="31"/>
      <c r="P16" s="31"/>
      <c r="Q16" s="31"/>
    </row>
    <row r="17" spans="1:17" ht="26.4" x14ac:dyDescent="0.25">
      <c r="B17" s="15" t="s">
        <v>127</v>
      </c>
      <c r="C17" s="51" t="s">
        <v>128</v>
      </c>
      <c r="D17" s="52">
        <v>23110.3186899432</v>
      </c>
      <c r="E17" s="52">
        <v>24277.0608771111</v>
      </c>
      <c r="F17" s="52">
        <v>175633.73017960001</v>
      </c>
      <c r="G17" s="53">
        <f t="shared" si="0"/>
        <v>131.50584413446208</v>
      </c>
      <c r="H17" s="53">
        <f t="shared" si="0"/>
        <v>121.66220887970529</v>
      </c>
      <c r="I17" s="54"/>
      <c r="J17" s="272">
        <v>18460.822815059302</v>
      </c>
      <c r="K17" s="272">
        <v>144361.77987961701</v>
      </c>
      <c r="L17" s="17"/>
      <c r="M17" s="31"/>
      <c r="N17" s="31"/>
      <c r="O17" s="31"/>
      <c r="P17" s="31"/>
      <c r="Q17" s="31"/>
    </row>
    <row r="18" spans="1:17" ht="26.4" x14ac:dyDescent="0.25">
      <c r="B18" s="15" t="s">
        <v>280</v>
      </c>
      <c r="C18" s="51" t="s">
        <v>126</v>
      </c>
      <c r="D18" s="52">
        <v>2730.5450000000001</v>
      </c>
      <c r="E18" s="52">
        <v>2880.5279999999998</v>
      </c>
      <c r="F18" s="52">
        <v>18756.569</v>
      </c>
      <c r="G18" s="53">
        <f t="shared" si="0"/>
        <v>164.30106987162338</v>
      </c>
      <c r="H18" s="53">
        <f t="shared" ref="H18:H24" si="3">F18/K18*100</f>
        <v>191.93430675607505</v>
      </c>
      <c r="I18" s="54"/>
      <c r="J18" s="272">
        <v>1753.201</v>
      </c>
      <c r="K18" s="272">
        <v>9772.39</v>
      </c>
      <c r="L18" s="17"/>
      <c r="M18" s="31"/>
      <c r="N18" s="31"/>
      <c r="O18" s="31"/>
      <c r="P18" s="31"/>
      <c r="Q18" s="31"/>
    </row>
    <row r="19" spans="1:17" ht="21" customHeight="1" x14ac:dyDescent="0.25">
      <c r="B19" s="15" t="s">
        <v>129</v>
      </c>
      <c r="C19" s="51" t="s">
        <v>130</v>
      </c>
      <c r="D19" s="52">
        <v>6454</v>
      </c>
      <c r="E19" s="52">
        <v>3771</v>
      </c>
      <c r="F19" s="52">
        <v>40665</v>
      </c>
      <c r="G19" s="53">
        <f t="shared" si="0"/>
        <v>81.658726721524459</v>
      </c>
      <c r="H19" s="53">
        <f t="shared" si="3"/>
        <v>146.78968627833186</v>
      </c>
      <c r="I19" s="54"/>
      <c r="J19" s="272">
        <v>4618</v>
      </c>
      <c r="K19" s="272">
        <v>27702.9</v>
      </c>
      <c r="L19" s="17"/>
      <c r="M19" s="31"/>
      <c r="N19" s="31"/>
      <c r="O19" s="31"/>
      <c r="P19" s="31"/>
      <c r="Q19" s="31"/>
    </row>
    <row r="20" spans="1:17" ht="26.4" x14ac:dyDescent="0.25">
      <c r="B20" s="15" t="s">
        <v>281</v>
      </c>
      <c r="C20" s="51" t="s">
        <v>131</v>
      </c>
      <c r="D20" s="52">
        <v>2527</v>
      </c>
      <c r="E20" s="52">
        <v>2909</v>
      </c>
      <c r="F20" s="52">
        <v>25256</v>
      </c>
      <c r="G20" s="53">
        <f t="shared" si="0"/>
        <v>81.370629370629359</v>
      </c>
      <c r="H20" s="53">
        <f t="shared" si="3"/>
        <v>102.17241797807355</v>
      </c>
      <c r="I20" s="54"/>
      <c r="J20" s="272">
        <v>3575</v>
      </c>
      <c r="K20" s="272">
        <v>24719</v>
      </c>
      <c r="L20" s="17"/>
      <c r="M20" s="31"/>
      <c r="N20" s="31"/>
      <c r="O20" s="31"/>
      <c r="P20" s="31"/>
      <c r="Q20" s="31"/>
    </row>
    <row r="21" spans="1:17" ht="19.95" customHeight="1" x14ac:dyDescent="0.25">
      <c r="B21" s="15" t="s">
        <v>132</v>
      </c>
      <c r="C21" s="51" t="s">
        <v>131</v>
      </c>
      <c r="D21" s="52">
        <v>152232</v>
      </c>
      <c r="E21" s="52">
        <v>151906</v>
      </c>
      <c r="F21" s="52">
        <v>1127656</v>
      </c>
      <c r="G21" s="53">
        <f t="shared" si="0"/>
        <v>93.189863012017895</v>
      </c>
      <c r="H21" s="53">
        <f t="shared" si="3"/>
        <v>98.899234963475934</v>
      </c>
      <c r="I21" s="54"/>
      <c r="J21" s="272">
        <v>163007</v>
      </c>
      <c r="K21" s="272">
        <v>1140207</v>
      </c>
      <c r="L21" s="17"/>
      <c r="M21" s="31"/>
      <c r="N21" s="31"/>
      <c r="O21" s="31"/>
      <c r="P21" s="31"/>
      <c r="Q21" s="31"/>
    </row>
    <row r="22" spans="1:17" ht="19.95" customHeight="1" x14ac:dyDescent="0.25">
      <c r="B22" s="15" t="s">
        <v>133</v>
      </c>
      <c r="C22" s="56" t="s">
        <v>134</v>
      </c>
      <c r="D22" s="55">
        <v>1383.7599280175</v>
      </c>
      <c r="E22" s="52">
        <v>1434.36575362895</v>
      </c>
      <c r="F22" s="52">
        <v>6777.88634688805</v>
      </c>
      <c r="G22" s="53">
        <f t="shared" ref="G22" si="4">E22/J22*100</f>
        <v>104.62313759859745</v>
      </c>
      <c r="H22" s="53">
        <f t="shared" si="3"/>
        <v>113.37108422434818</v>
      </c>
      <c r="I22" s="31"/>
      <c r="J22" s="272">
        <v>1370.9833088089099</v>
      </c>
      <c r="K22" s="272">
        <v>5978.4965392722197</v>
      </c>
      <c r="L22" s="17"/>
      <c r="M22" s="31"/>
      <c r="N22" s="31"/>
      <c r="O22" s="31"/>
      <c r="P22" s="31"/>
      <c r="Q22" s="31"/>
    </row>
    <row r="23" spans="1:17" ht="19.95" customHeight="1" x14ac:dyDescent="0.25">
      <c r="B23" s="15" t="s">
        <v>135</v>
      </c>
      <c r="C23" s="56" t="s">
        <v>134</v>
      </c>
      <c r="D23" s="55">
        <v>994.05563622320904</v>
      </c>
      <c r="E23" s="52">
        <v>1005.28763467851</v>
      </c>
      <c r="F23" s="52">
        <v>7560.4008037753001</v>
      </c>
      <c r="G23" s="53">
        <f t="shared" ref="G23" si="5">E23/J23*100</f>
        <v>112.44049524836758</v>
      </c>
      <c r="H23" s="53">
        <f t="shared" si="3"/>
        <v>107.04544990600589</v>
      </c>
      <c r="I23" s="31"/>
      <c r="J23" s="272">
        <v>894.06190577331597</v>
      </c>
      <c r="K23" s="272">
        <v>7062.79511218264</v>
      </c>
      <c r="L23" s="17"/>
      <c r="M23" s="31"/>
      <c r="N23" s="31"/>
      <c r="O23" s="31"/>
      <c r="P23" s="31"/>
      <c r="Q23" s="31"/>
    </row>
    <row r="24" spans="1:17" ht="19.95" customHeight="1" x14ac:dyDescent="0.25">
      <c r="B24" s="15" t="s">
        <v>136</v>
      </c>
      <c r="C24" s="56" t="s">
        <v>283</v>
      </c>
      <c r="D24" s="55">
        <v>17519.242656680199</v>
      </c>
      <c r="E24" s="52">
        <v>19438.184816103902</v>
      </c>
      <c r="F24" s="52">
        <v>150093.09841518101</v>
      </c>
      <c r="G24" s="53">
        <f t="shared" ref="G24" si="6">E24/J24*100</f>
        <v>104.85168532147738</v>
      </c>
      <c r="H24" s="53">
        <f t="shared" si="3"/>
        <v>105.99573746543818</v>
      </c>
      <c r="I24" s="31"/>
      <c r="J24" s="272">
        <v>18538.743327306602</v>
      </c>
      <c r="K24" s="272">
        <v>141602.956877508</v>
      </c>
      <c r="L24" s="17"/>
      <c r="M24" s="31"/>
      <c r="N24" s="31"/>
      <c r="O24" s="31"/>
      <c r="P24" s="31"/>
      <c r="Q24" s="31"/>
    </row>
    <row r="25" spans="1:17" s="7" customFormat="1" ht="19.95" customHeight="1" x14ac:dyDescent="0.3">
      <c r="A25" s="57"/>
      <c r="B25" s="57"/>
      <c r="C25" s="57"/>
      <c r="D25" s="57"/>
      <c r="E25" s="57"/>
      <c r="F25" s="57"/>
      <c r="G25" s="57"/>
      <c r="H25" s="57"/>
      <c r="J25" s="242"/>
      <c r="K25" s="242"/>
    </row>
    <row r="26" spans="1:17" s="7" customFormat="1" x14ac:dyDescent="0.3">
      <c r="J26" s="242"/>
      <c r="K26" s="242"/>
    </row>
    <row r="27" spans="1:17" s="7" customFormat="1" x14ac:dyDescent="0.3">
      <c r="D27" s="54"/>
      <c r="E27" s="54"/>
      <c r="F27" s="54"/>
      <c r="G27" s="54"/>
      <c r="H27" s="54"/>
      <c r="I27" s="54"/>
      <c r="J27" s="257"/>
      <c r="K27" s="257"/>
    </row>
    <row r="28" spans="1:17" s="7" customFormat="1" x14ac:dyDescent="0.3">
      <c r="D28" s="54"/>
      <c r="E28" s="54"/>
      <c r="F28" s="54"/>
      <c r="G28" s="54"/>
      <c r="H28" s="54"/>
      <c r="I28" s="54"/>
      <c r="J28" s="257"/>
      <c r="K28" s="257"/>
    </row>
    <row r="29" spans="1:17" s="7" customFormat="1" x14ac:dyDescent="0.25">
      <c r="D29" s="52"/>
      <c r="E29" s="52"/>
      <c r="F29" s="52"/>
      <c r="G29" s="53"/>
      <c r="H29" s="53"/>
      <c r="I29" s="54"/>
      <c r="J29" s="272"/>
      <c r="K29" s="272"/>
    </row>
    <row r="30" spans="1:17" s="7" customFormat="1" x14ac:dyDescent="0.25">
      <c r="D30" s="52"/>
      <c r="E30" s="52"/>
      <c r="F30" s="52"/>
      <c r="G30" s="53"/>
      <c r="H30" s="53"/>
      <c r="I30" s="54"/>
      <c r="J30" s="272"/>
      <c r="K30" s="272"/>
    </row>
    <row r="31" spans="1:17" x14ac:dyDescent="0.25">
      <c r="D31" s="52"/>
      <c r="E31" s="52"/>
      <c r="F31" s="52"/>
      <c r="G31" s="53"/>
      <c r="H31" s="53"/>
      <c r="I31" s="54"/>
      <c r="J31" s="272"/>
      <c r="K31" s="272"/>
    </row>
    <row r="32" spans="1:17" x14ac:dyDescent="0.25">
      <c r="D32" s="52"/>
      <c r="E32" s="52"/>
      <c r="F32" s="52"/>
      <c r="G32" s="53"/>
      <c r="H32" s="53"/>
      <c r="I32" s="54"/>
      <c r="J32" s="272"/>
      <c r="K32" s="272"/>
    </row>
    <row r="33" spans="4:11" x14ac:dyDescent="0.25">
      <c r="D33" s="52"/>
      <c r="E33" s="52"/>
      <c r="F33" s="52"/>
      <c r="G33" s="53"/>
      <c r="H33" s="53"/>
      <c r="I33" s="54"/>
      <c r="J33" s="272"/>
      <c r="K33" s="272"/>
    </row>
    <row r="34" spans="4:11" x14ac:dyDescent="0.25">
      <c r="D34" s="52"/>
      <c r="E34" s="52"/>
      <c r="F34" s="52"/>
      <c r="G34" s="53"/>
      <c r="H34" s="53"/>
      <c r="I34" s="54"/>
      <c r="J34" s="272"/>
      <c r="K34" s="272"/>
    </row>
    <row r="35" spans="4:11" x14ac:dyDescent="0.25">
      <c r="D35" s="52"/>
      <c r="E35" s="52"/>
      <c r="F35" s="55"/>
      <c r="G35" s="53"/>
      <c r="H35" s="53"/>
      <c r="I35" s="54"/>
      <c r="J35" s="272"/>
      <c r="K35" s="272"/>
    </row>
    <row r="36" spans="4:11" x14ac:dyDescent="0.25">
      <c r="D36" s="52"/>
      <c r="E36" s="52"/>
      <c r="F36" s="52"/>
      <c r="G36" s="53"/>
      <c r="H36" s="53"/>
      <c r="I36" s="54"/>
      <c r="J36" s="272"/>
      <c r="K36" s="272"/>
    </row>
    <row r="37" spans="4:11" x14ac:dyDescent="0.25">
      <c r="D37" s="52"/>
      <c r="E37" s="52"/>
      <c r="F37" s="52"/>
      <c r="G37" s="53"/>
      <c r="H37" s="53"/>
      <c r="I37" s="54"/>
      <c r="J37" s="272"/>
      <c r="K37" s="272"/>
    </row>
    <row r="38" spans="4:11" x14ac:dyDescent="0.25">
      <c r="D38" s="52"/>
      <c r="E38" s="52"/>
      <c r="F38" s="52"/>
      <c r="G38" s="53"/>
      <c r="H38" s="53"/>
      <c r="I38" s="54"/>
      <c r="J38" s="272"/>
      <c r="K38" s="272"/>
    </row>
    <row r="39" spans="4:11" x14ac:dyDescent="0.25">
      <c r="D39" s="53"/>
      <c r="E39" s="53"/>
      <c r="F39" s="53"/>
      <c r="G39" s="53"/>
      <c r="H39" s="53"/>
      <c r="I39" s="54"/>
      <c r="J39" s="275"/>
      <c r="K39" s="275"/>
    </row>
    <row r="40" spans="4:11" x14ac:dyDescent="0.25">
      <c r="D40" s="52"/>
      <c r="E40" s="52"/>
      <c r="F40" s="52"/>
      <c r="G40" s="53"/>
      <c r="H40" s="53"/>
      <c r="I40" s="54"/>
      <c r="J40" s="272"/>
      <c r="K40" s="272"/>
    </row>
    <row r="41" spans="4:11" x14ac:dyDescent="0.25">
      <c r="D41" s="52"/>
      <c r="E41" s="52"/>
      <c r="F41" s="52"/>
      <c r="G41" s="53"/>
      <c r="H41" s="53"/>
      <c r="I41" s="54"/>
      <c r="J41" s="272"/>
      <c r="K41" s="272"/>
    </row>
    <row r="42" spans="4:11" x14ac:dyDescent="0.25">
      <c r="D42" s="52"/>
      <c r="E42" s="52"/>
      <c r="F42" s="52"/>
      <c r="G42" s="53"/>
      <c r="H42" s="53"/>
      <c r="I42" s="54"/>
      <c r="J42" s="272"/>
      <c r="K42" s="272"/>
    </row>
    <row r="43" spans="4:11" x14ac:dyDescent="0.25">
      <c r="D43" s="52"/>
      <c r="E43" s="52"/>
      <c r="F43" s="52"/>
      <c r="G43" s="53"/>
      <c r="H43" s="53"/>
      <c r="I43" s="54"/>
      <c r="J43" s="272"/>
      <c r="K43" s="272"/>
    </row>
    <row r="44" spans="4:11" x14ac:dyDescent="0.25">
      <c r="D44" s="52"/>
      <c r="E44" s="52"/>
      <c r="F44" s="52"/>
      <c r="G44" s="53"/>
      <c r="H44" s="53"/>
      <c r="I44" s="54"/>
      <c r="J44" s="272"/>
      <c r="K44" s="272"/>
    </row>
    <row r="45" spans="4:11" x14ac:dyDescent="0.25">
      <c r="D45" s="52"/>
      <c r="E45" s="52"/>
      <c r="F45" s="52"/>
      <c r="G45" s="53"/>
      <c r="H45" s="53"/>
      <c r="I45" s="54"/>
      <c r="J45" s="272"/>
      <c r="K45" s="272"/>
    </row>
    <row r="46" spans="4:11" x14ac:dyDescent="0.25">
      <c r="D46" s="55"/>
      <c r="E46" s="52"/>
      <c r="F46" s="52"/>
      <c r="G46" s="53"/>
      <c r="H46" s="53"/>
      <c r="I46" s="31"/>
      <c r="J46" s="272"/>
      <c r="K46" s="272"/>
    </row>
    <row r="47" spans="4:11" x14ac:dyDescent="0.25">
      <c r="D47" s="55"/>
      <c r="E47" s="52"/>
      <c r="F47" s="52"/>
      <c r="G47" s="53"/>
      <c r="H47" s="53"/>
      <c r="I47" s="31"/>
      <c r="J47" s="272"/>
      <c r="K47" s="272"/>
    </row>
    <row r="48" spans="4:11" x14ac:dyDescent="0.25">
      <c r="D48" s="55"/>
      <c r="E48" s="52"/>
      <c r="F48" s="52"/>
      <c r="G48" s="53"/>
      <c r="H48" s="53"/>
      <c r="I48" s="31"/>
      <c r="J48" s="272"/>
      <c r="K48" s="272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G5" sqref="G5"/>
    </sheetView>
  </sheetViews>
  <sheetFormatPr defaultColWidth="9.109375" defaultRowHeight="13.2" x14ac:dyDescent="0.25"/>
  <cols>
    <col min="1" max="1" width="2.6640625" style="8" customWidth="1"/>
    <col min="2" max="2" width="29.44140625" style="8" customWidth="1"/>
    <col min="3" max="3" width="11.6640625" style="8" customWidth="1"/>
    <col min="4" max="4" width="10.33203125" style="8" customWidth="1"/>
    <col min="5" max="6" width="11" style="8" customWidth="1"/>
    <col min="7" max="7" width="12.109375" style="8" customWidth="1"/>
    <col min="8" max="8" width="9.109375" style="8" customWidth="1"/>
    <col min="9" max="11" width="12" style="240" customWidth="1"/>
    <col min="12" max="13" width="9.109375" style="8"/>
    <col min="14" max="15" width="10.33203125" style="8" bestFit="1" customWidth="1"/>
    <col min="16" max="16384" width="9.109375" style="8"/>
  </cols>
  <sheetData>
    <row r="1" spans="1:20" s="2" customFormat="1" ht="19.95" customHeight="1" x14ac:dyDescent="0.3">
      <c r="A1" s="41" t="s">
        <v>265</v>
      </c>
      <c r="I1" s="241"/>
      <c r="J1" s="241"/>
      <c r="K1" s="241"/>
    </row>
    <row r="2" spans="1:20" s="2" customFormat="1" ht="19.95" customHeight="1" x14ac:dyDescent="0.3">
      <c r="F2" s="42"/>
      <c r="G2" s="35" t="s">
        <v>86</v>
      </c>
      <c r="I2" s="241"/>
      <c r="J2" s="241"/>
      <c r="K2" s="241"/>
    </row>
    <row r="3" spans="1:20" s="7" customFormat="1" ht="110.1" customHeight="1" x14ac:dyDescent="0.3">
      <c r="A3" s="43"/>
      <c r="B3" s="43"/>
      <c r="C3" s="25" t="s">
        <v>237</v>
      </c>
      <c r="D3" s="25" t="s">
        <v>226</v>
      </c>
      <c r="E3" s="25" t="s">
        <v>227</v>
      </c>
      <c r="F3" s="25" t="s">
        <v>233</v>
      </c>
      <c r="G3" s="25" t="s">
        <v>229</v>
      </c>
      <c r="I3" s="243" t="s">
        <v>230</v>
      </c>
      <c r="J3" s="243" t="s">
        <v>231</v>
      </c>
      <c r="K3" s="280" t="s">
        <v>113</v>
      </c>
    </row>
    <row r="4" spans="1:20" s="7" customFormat="1" ht="21" customHeight="1" x14ac:dyDescent="0.3">
      <c r="A4" s="44"/>
      <c r="B4" s="44"/>
      <c r="C4" s="9"/>
      <c r="D4" s="9"/>
      <c r="E4" s="9"/>
      <c r="I4" s="242"/>
      <c r="J4" s="242"/>
      <c r="K4" s="242"/>
    </row>
    <row r="5" spans="1:20" s="12" customFormat="1" ht="21" customHeight="1" x14ac:dyDescent="0.25">
      <c r="A5" s="45" t="s">
        <v>32</v>
      </c>
      <c r="B5" s="45"/>
      <c r="C5" s="19">
        <f>C6+C13</f>
        <v>2344299</v>
      </c>
      <c r="D5" s="19">
        <f t="shared" ref="D5:E5" si="0">D6+D13</f>
        <v>2475945</v>
      </c>
      <c r="E5" s="19">
        <f t="shared" si="0"/>
        <v>14987880</v>
      </c>
      <c r="F5" s="28">
        <f t="shared" ref="F5:F17" si="1">+E5/K5*100</f>
        <v>51.858120609709403</v>
      </c>
      <c r="G5" s="28">
        <f t="shared" ref="G5:G17" si="2">E5/J5*100</f>
        <v>118.67093192899134</v>
      </c>
      <c r="I5" s="253">
        <f t="shared" ref="I5" si="3">I6+I13</f>
        <v>1649413</v>
      </c>
      <c r="J5" s="253">
        <f t="shared" ref="J5:K5" si="4">J6+J13</f>
        <v>12629782</v>
      </c>
      <c r="K5" s="253">
        <f t="shared" si="4"/>
        <v>28901703</v>
      </c>
      <c r="L5" s="19"/>
      <c r="M5" s="19"/>
      <c r="N5" s="19"/>
      <c r="O5" s="28"/>
      <c r="P5" s="28"/>
      <c r="Q5" s="36"/>
      <c r="R5" s="19"/>
      <c r="S5" s="19"/>
      <c r="T5" s="30"/>
    </row>
    <row r="6" spans="1:20" s="12" customFormat="1" ht="21" customHeight="1" x14ac:dyDescent="0.25">
      <c r="A6" s="45" t="s">
        <v>75</v>
      </c>
      <c r="B6" s="45"/>
      <c r="C6" s="19">
        <f>+C7+C9+C10+C11+C12</f>
        <v>1628953</v>
      </c>
      <c r="D6" s="19">
        <f t="shared" ref="D6:E6" si="5">+D7+D9+D10+D11+D12</f>
        <v>1742155</v>
      </c>
      <c r="E6" s="19">
        <f t="shared" si="5"/>
        <v>10205104.52</v>
      </c>
      <c r="F6" s="28">
        <f t="shared" si="1"/>
        <v>49.417487442130557</v>
      </c>
      <c r="G6" s="28">
        <f t="shared" si="2"/>
        <v>126.13382729990101</v>
      </c>
      <c r="I6" s="253">
        <f>+I7+I9+I10+I11+I12</f>
        <v>1159360.04</v>
      </c>
      <c r="J6" s="253">
        <f t="shared" ref="J6:K6" si="6">+J7+J9+J10+J11+J12</f>
        <v>8090696</v>
      </c>
      <c r="K6" s="253">
        <f t="shared" si="6"/>
        <v>20650796</v>
      </c>
      <c r="L6" s="19"/>
      <c r="M6" s="19"/>
      <c r="N6" s="19"/>
      <c r="O6" s="28"/>
      <c r="P6" s="28"/>
      <c r="Q6" s="36"/>
      <c r="R6" s="19"/>
      <c r="S6" s="19"/>
      <c r="T6" s="30"/>
    </row>
    <row r="7" spans="1:20" ht="21" customHeight="1" x14ac:dyDescent="0.25">
      <c r="A7" s="46"/>
      <c r="B7" s="172" t="s">
        <v>71</v>
      </c>
      <c r="C7" s="17">
        <v>990393</v>
      </c>
      <c r="D7" s="17">
        <v>1011270</v>
      </c>
      <c r="E7" s="17">
        <v>5862551.5199999996</v>
      </c>
      <c r="F7" s="21">
        <f t="shared" si="1"/>
        <v>64.851427321740886</v>
      </c>
      <c r="G7" s="21">
        <f t="shared" si="2"/>
        <v>145.18489446482036</v>
      </c>
      <c r="I7" s="254">
        <v>587417.04</v>
      </c>
      <c r="J7" s="254">
        <v>4037990</v>
      </c>
      <c r="K7" s="272">
        <v>9039973</v>
      </c>
      <c r="L7" s="17"/>
      <c r="M7" s="17"/>
      <c r="N7" s="17"/>
      <c r="O7" s="21"/>
      <c r="P7" s="21"/>
      <c r="Q7" s="31"/>
      <c r="R7" s="29"/>
      <c r="S7" s="29"/>
      <c r="T7" s="29"/>
    </row>
    <row r="8" spans="1:20" s="85" customFormat="1" ht="21" customHeight="1" x14ac:dyDescent="0.25">
      <c r="A8" s="174"/>
      <c r="B8" s="47" t="s">
        <v>83</v>
      </c>
      <c r="C8" s="175">
        <v>460952</v>
      </c>
      <c r="D8" s="175">
        <v>479830</v>
      </c>
      <c r="E8" s="175">
        <v>2748492</v>
      </c>
      <c r="F8" s="176">
        <f t="shared" si="1"/>
        <v>64.815969041058096</v>
      </c>
      <c r="G8" s="176">
        <f t="shared" si="2"/>
        <v>123.75967543666107</v>
      </c>
      <c r="I8" s="281">
        <v>253936</v>
      </c>
      <c r="J8" s="281">
        <v>2220830</v>
      </c>
      <c r="K8" s="282">
        <v>4240455</v>
      </c>
      <c r="L8" s="175"/>
      <c r="M8" s="175"/>
      <c r="N8" s="175"/>
      <c r="O8" s="176"/>
      <c r="P8" s="176"/>
      <c r="Q8" s="178"/>
      <c r="R8" s="177"/>
      <c r="S8" s="177"/>
      <c r="T8" s="177"/>
    </row>
    <row r="9" spans="1:20" ht="21" customHeight="1" x14ac:dyDescent="0.25">
      <c r="A9" s="46"/>
      <c r="B9" s="173" t="s">
        <v>115</v>
      </c>
      <c r="C9" s="17">
        <v>576927</v>
      </c>
      <c r="D9" s="17">
        <v>665988</v>
      </c>
      <c r="E9" s="17">
        <v>4045050</v>
      </c>
      <c r="F9" s="21">
        <f t="shared" si="1"/>
        <v>36.807402664277049</v>
      </c>
      <c r="G9" s="21">
        <f t="shared" si="2"/>
        <v>130.25623290106188</v>
      </c>
      <c r="I9" s="254">
        <v>329960</v>
      </c>
      <c r="J9" s="254">
        <v>3105456</v>
      </c>
      <c r="K9" s="272">
        <v>10989773</v>
      </c>
      <c r="L9" s="17"/>
      <c r="M9" s="17"/>
      <c r="N9" s="17"/>
      <c r="O9" s="21"/>
      <c r="P9" s="21"/>
      <c r="Q9" s="31"/>
      <c r="R9" s="29"/>
      <c r="S9" s="29"/>
      <c r="T9" s="29"/>
    </row>
    <row r="10" spans="1:20" ht="21" customHeight="1" x14ac:dyDescent="0.25">
      <c r="A10" s="46"/>
      <c r="B10" s="173" t="s">
        <v>72</v>
      </c>
      <c r="C10" s="17">
        <v>49842</v>
      </c>
      <c r="D10" s="17">
        <v>52567</v>
      </c>
      <c r="E10" s="17">
        <v>208275</v>
      </c>
      <c r="F10" s="21">
        <f t="shared" si="1"/>
        <v>46.117515245185089</v>
      </c>
      <c r="G10" s="21">
        <f t="shared" si="2"/>
        <v>165.66049441634055</v>
      </c>
      <c r="I10" s="254">
        <v>20883</v>
      </c>
      <c r="J10" s="254">
        <v>125724</v>
      </c>
      <c r="K10" s="272">
        <v>451618</v>
      </c>
      <c r="L10" s="17"/>
      <c r="M10" s="17"/>
      <c r="N10" s="17"/>
      <c r="O10" s="21"/>
      <c r="P10" s="21"/>
      <c r="Q10" s="31"/>
      <c r="R10" s="29"/>
      <c r="S10" s="29"/>
      <c r="T10" s="29"/>
    </row>
    <row r="11" spans="1:20" ht="21" customHeight="1" x14ac:dyDescent="0.25">
      <c r="A11" s="46"/>
      <c r="B11" s="173" t="s">
        <v>84</v>
      </c>
      <c r="C11" s="17">
        <v>5833</v>
      </c>
      <c r="D11" s="17">
        <v>5990</v>
      </c>
      <c r="E11" s="17">
        <v>36302</v>
      </c>
      <c r="F11" s="21">
        <f t="shared" si="1"/>
        <v>45.039702233250622</v>
      </c>
      <c r="G11" s="21">
        <f t="shared" si="2"/>
        <v>93.338132825958397</v>
      </c>
      <c r="I11" s="254">
        <v>5728</v>
      </c>
      <c r="J11" s="254">
        <v>38893</v>
      </c>
      <c r="K11" s="272">
        <v>80600</v>
      </c>
      <c r="L11" s="17"/>
      <c r="M11" s="17"/>
      <c r="N11" s="17"/>
      <c r="O11" s="21"/>
      <c r="P11" s="21"/>
      <c r="Q11" s="31"/>
      <c r="R11" s="29"/>
      <c r="S11" s="29"/>
      <c r="T11" s="29"/>
    </row>
    <row r="12" spans="1:20" ht="21" customHeight="1" x14ac:dyDescent="0.25">
      <c r="A12" s="46"/>
      <c r="B12" s="172" t="s">
        <v>73</v>
      </c>
      <c r="C12" s="17">
        <v>5958</v>
      </c>
      <c r="D12" s="17">
        <v>6340</v>
      </c>
      <c r="E12" s="17">
        <v>52926</v>
      </c>
      <c r="F12" s="21">
        <f t="shared" si="1"/>
        <v>59.579881123919307</v>
      </c>
      <c r="G12" s="21">
        <f t="shared" si="2"/>
        <v>6.7625566517128712</v>
      </c>
      <c r="I12" s="254">
        <v>215372.00000000006</v>
      </c>
      <c r="J12" s="254">
        <v>782633</v>
      </c>
      <c r="K12" s="272">
        <v>88832</v>
      </c>
      <c r="L12" s="17"/>
      <c r="M12" s="17"/>
      <c r="N12" s="17"/>
      <c r="O12" s="21"/>
      <c r="P12" s="21"/>
      <c r="Q12" s="31"/>
      <c r="R12" s="29"/>
      <c r="S12" s="29"/>
      <c r="T12" s="29"/>
    </row>
    <row r="13" spans="1:20" s="12" customFormat="1" ht="21" customHeight="1" x14ac:dyDescent="0.25">
      <c r="A13" s="45" t="s">
        <v>76</v>
      </c>
      <c r="B13" s="48"/>
      <c r="C13" s="19">
        <f>+C14+C16+C17</f>
        <v>715346</v>
      </c>
      <c r="D13" s="19">
        <f t="shared" ref="D13:E13" si="7">+D14+D16+D17</f>
        <v>733790</v>
      </c>
      <c r="E13" s="19">
        <f t="shared" si="7"/>
        <v>4782775.4800000004</v>
      </c>
      <c r="F13" s="28">
        <f t="shared" si="1"/>
        <v>57.96666330138008</v>
      </c>
      <c r="G13" s="28">
        <f t="shared" si="2"/>
        <v>105.36869052492067</v>
      </c>
      <c r="I13" s="253">
        <f t="shared" ref="I13:J13" si="8">+I14+I16+I17</f>
        <v>490052.96</v>
      </c>
      <c r="J13" s="253">
        <f t="shared" si="8"/>
        <v>4539086</v>
      </c>
      <c r="K13" s="253">
        <f t="shared" ref="K13" si="9">+K14+K16+K17</f>
        <v>8250907</v>
      </c>
      <c r="L13" s="19"/>
      <c r="M13" s="19"/>
      <c r="N13" s="19"/>
      <c r="O13" s="28"/>
      <c r="P13" s="28"/>
      <c r="Q13" s="36"/>
      <c r="R13" s="26"/>
      <c r="S13" s="26"/>
      <c r="T13" s="30"/>
    </row>
    <row r="14" spans="1:20" ht="21" customHeight="1" x14ac:dyDescent="0.25">
      <c r="A14" s="46"/>
      <c r="B14" s="172" t="s">
        <v>74</v>
      </c>
      <c r="C14" s="17">
        <v>411138</v>
      </c>
      <c r="D14" s="17">
        <v>419316</v>
      </c>
      <c r="E14" s="17">
        <v>3045592.48</v>
      </c>
      <c r="F14" s="21">
        <f t="shared" si="1"/>
        <v>57.971577563253817</v>
      </c>
      <c r="G14" s="21">
        <f t="shared" si="2"/>
        <v>99.828717412838131</v>
      </c>
      <c r="I14" s="254">
        <v>289120.96000000002</v>
      </c>
      <c r="J14" s="254">
        <v>3050818</v>
      </c>
      <c r="K14" s="272">
        <v>5253596</v>
      </c>
      <c r="L14" s="17"/>
      <c r="M14" s="17"/>
      <c r="N14" s="17"/>
      <c r="O14" s="21"/>
      <c r="P14" s="21"/>
      <c r="Q14" s="31"/>
      <c r="R14" s="29"/>
      <c r="S14" s="29"/>
      <c r="T14" s="29"/>
    </row>
    <row r="15" spans="1:20" s="85" customFormat="1" ht="21" customHeight="1" x14ac:dyDescent="0.25">
      <c r="A15" s="174"/>
      <c r="B15" s="47" t="s">
        <v>83</v>
      </c>
      <c r="C15" s="175">
        <v>259268</v>
      </c>
      <c r="D15" s="175">
        <v>260649</v>
      </c>
      <c r="E15" s="175">
        <v>2004220</v>
      </c>
      <c r="F15" s="176">
        <f t="shared" si="1"/>
        <v>51.079288322400316</v>
      </c>
      <c r="G15" s="176">
        <f t="shared" si="2"/>
        <v>120.30738644685566</v>
      </c>
      <c r="I15" s="281">
        <v>161340</v>
      </c>
      <c r="J15" s="281">
        <v>1665916</v>
      </c>
      <c r="K15" s="282">
        <v>3923743</v>
      </c>
      <c r="L15" s="175"/>
      <c r="M15" s="175"/>
      <c r="N15" s="175"/>
      <c r="O15" s="176"/>
      <c r="P15" s="176"/>
      <c r="Q15" s="178"/>
      <c r="R15" s="177"/>
      <c r="S15" s="177"/>
      <c r="T15" s="177"/>
    </row>
    <row r="16" spans="1:20" ht="21" customHeight="1" x14ac:dyDescent="0.25">
      <c r="A16" s="46"/>
      <c r="B16" s="172" t="s">
        <v>116</v>
      </c>
      <c r="C16" s="17">
        <v>228989</v>
      </c>
      <c r="D16" s="17">
        <v>232785</v>
      </c>
      <c r="E16" s="17">
        <v>1357957</v>
      </c>
      <c r="F16" s="21">
        <f t="shared" si="1"/>
        <v>58.968923088280313</v>
      </c>
      <c r="G16" s="21">
        <f t="shared" si="2"/>
        <v>141.09655653236439</v>
      </c>
      <c r="I16" s="254">
        <v>122657</v>
      </c>
      <c r="J16" s="254">
        <v>962431</v>
      </c>
      <c r="K16" s="272">
        <v>2302835</v>
      </c>
      <c r="L16" s="17"/>
      <c r="M16" s="17"/>
      <c r="N16" s="17"/>
      <c r="O16" s="21"/>
      <c r="P16" s="21"/>
      <c r="Q16" s="31"/>
      <c r="R16" s="29"/>
      <c r="S16" s="29"/>
      <c r="T16" s="29"/>
    </row>
    <row r="17" spans="1:20" ht="21" customHeight="1" x14ac:dyDescent="0.25">
      <c r="A17" s="46"/>
      <c r="B17" s="8" t="s">
        <v>73</v>
      </c>
      <c r="C17" s="17">
        <v>75219</v>
      </c>
      <c r="D17" s="17">
        <v>81689</v>
      </c>
      <c r="E17" s="17">
        <v>379226</v>
      </c>
      <c r="F17" s="21">
        <f t="shared" si="1"/>
        <v>54.60606270051089</v>
      </c>
      <c r="G17" s="21">
        <f t="shared" si="2"/>
        <v>72.118546241515901</v>
      </c>
      <c r="I17" s="254">
        <v>78275</v>
      </c>
      <c r="J17" s="254">
        <v>525837</v>
      </c>
      <c r="K17" s="272">
        <v>694476</v>
      </c>
      <c r="L17" s="17"/>
      <c r="M17" s="17"/>
      <c r="N17" s="17"/>
      <c r="O17" s="21"/>
      <c r="P17" s="21"/>
      <c r="Q17" s="31"/>
      <c r="R17" s="29"/>
      <c r="S17" s="29"/>
      <c r="T17" s="29"/>
    </row>
    <row r="18" spans="1:20" ht="21" customHeight="1" x14ac:dyDescent="0.25">
      <c r="A18" s="33"/>
      <c r="B18" s="33"/>
      <c r="C18" s="33"/>
      <c r="D18" s="33"/>
      <c r="E18" s="33"/>
      <c r="F18" s="33"/>
      <c r="G18" s="33"/>
      <c r="I18" s="283"/>
      <c r="J18" s="283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G5" sqref="G5"/>
    </sheetView>
  </sheetViews>
  <sheetFormatPr defaultColWidth="9.109375" defaultRowHeight="13.2" x14ac:dyDescent="0.25"/>
  <cols>
    <col min="1" max="1" width="2.6640625" style="8" customWidth="1"/>
    <col min="2" max="2" width="46.5546875" style="8" customWidth="1"/>
    <col min="3" max="3" width="10.33203125" style="8" customWidth="1"/>
    <col min="4" max="6" width="9.33203125" style="8" customWidth="1"/>
    <col min="7" max="7" width="7.6640625" style="8" customWidth="1"/>
    <col min="8" max="16384" width="9.109375" style="8"/>
  </cols>
  <sheetData>
    <row r="1" spans="1:9" s="2" customFormat="1" ht="19.95" customHeight="1" x14ac:dyDescent="0.3">
      <c r="A1" s="18" t="s">
        <v>285</v>
      </c>
      <c r="B1" s="18"/>
    </row>
    <row r="2" spans="1:9" s="2" customFormat="1" ht="19.95" customHeight="1" x14ac:dyDescent="0.25">
      <c r="D2" s="10"/>
      <c r="F2" s="10" t="s">
        <v>164</v>
      </c>
      <c r="G2" s="10"/>
    </row>
    <row r="3" spans="1:9" s="7" customFormat="1" ht="110.1" customHeight="1" x14ac:dyDescent="0.3">
      <c r="A3" s="11"/>
      <c r="B3" s="11"/>
      <c r="C3" s="25" t="s">
        <v>144</v>
      </c>
      <c r="D3" s="25" t="s">
        <v>241</v>
      </c>
      <c r="E3" s="25" t="s">
        <v>239</v>
      </c>
      <c r="F3" s="25" t="s">
        <v>240</v>
      </c>
      <c r="G3" s="9"/>
    </row>
    <row r="4" spans="1:9" s="7" customFormat="1" ht="16.95" customHeight="1" x14ac:dyDescent="0.3">
      <c r="C4" s="9"/>
      <c r="D4" s="9"/>
    </row>
    <row r="5" spans="1:9" s="12" customFormat="1" ht="16.95" customHeight="1" x14ac:dyDescent="0.25">
      <c r="A5" s="12" t="s">
        <v>165</v>
      </c>
      <c r="C5" s="19">
        <v>278257.42129999999</v>
      </c>
      <c r="D5" s="19">
        <v>299439.73099999997</v>
      </c>
      <c r="E5" s="19">
        <v>302064.99999999994</v>
      </c>
      <c r="F5" s="206">
        <v>108.5559546224401</v>
      </c>
      <c r="G5" s="24"/>
      <c r="H5" s="32"/>
      <c r="I5" s="32"/>
    </row>
    <row r="6" spans="1:9" ht="16.95" customHeight="1" x14ac:dyDescent="0.25">
      <c r="B6" s="8" t="s">
        <v>145</v>
      </c>
      <c r="C6" s="17">
        <v>90721.360000000015</v>
      </c>
      <c r="D6" s="17">
        <v>96278</v>
      </c>
      <c r="E6" s="17">
        <v>93967</v>
      </c>
      <c r="F6" s="53">
        <v>103.57759187031586</v>
      </c>
      <c r="G6" s="118"/>
      <c r="H6" s="119"/>
      <c r="I6" s="119"/>
    </row>
    <row r="7" spans="1:9" s="12" customFormat="1" ht="16.95" customHeight="1" x14ac:dyDescent="0.25">
      <c r="A7" s="12" t="s">
        <v>146</v>
      </c>
      <c r="C7" s="19">
        <v>277440.08130000002</v>
      </c>
      <c r="D7" s="19">
        <v>298080.73099999997</v>
      </c>
      <c r="E7" s="19">
        <v>300687.99999999994</v>
      </c>
      <c r="F7" s="206">
        <v>108.37943767571983</v>
      </c>
      <c r="G7" s="24"/>
      <c r="H7" s="32"/>
      <c r="I7" s="32"/>
    </row>
    <row r="8" spans="1:9" s="12" customFormat="1" ht="16.95" customHeight="1" x14ac:dyDescent="0.25">
      <c r="B8" s="12" t="s">
        <v>147</v>
      </c>
      <c r="C8" s="19"/>
      <c r="D8" s="19"/>
      <c r="E8" s="19"/>
      <c r="F8" s="206"/>
      <c r="G8" s="24"/>
      <c r="H8" s="32"/>
      <c r="I8" s="32"/>
    </row>
    <row r="9" spans="1:9" ht="16.95" customHeight="1" x14ac:dyDescent="0.25">
      <c r="B9" s="8" t="s">
        <v>148</v>
      </c>
      <c r="C9" s="17">
        <v>262498.64900000003</v>
      </c>
      <c r="D9" s="17">
        <v>282053.94199999998</v>
      </c>
      <c r="E9" s="17">
        <v>283966.1684055709</v>
      </c>
      <c r="F9" s="53">
        <v>108.17814472087849</v>
      </c>
      <c r="G9" s="118"/>
      <c r="H9" s="119"/>
      <c r="I9" s="119"/>
    </row>
    <row r="10" spans="1:9" ht="16.95" customHeight="1" x14ac:dyDescent="0.25">
      <c r="A10" s="13"/>
      <c r="B10" s="8" t="s">
        <v>149</v>
      </c>
      <c r="C10" s="17">
        <v>14941.432300000004</v>
      </c>
      <c r="D10" s="17">
        <v>16026.789000000001</v>
      </c>
      <c r="E10" s="17">
        <v>16721.831594429063</v>
      </c>
      <c r="F10" s="53">
        <v>111.91585424129022</v>
      </c>
      <c r="G10" s="118"/>
      <c r="H10" s="119"/>
      <c r="I10" s="119"/>
    </row>
    <row r="11" spans="1:9" s="12" customFormat="1" ht="16.8" customHeight="1" x14ac:dyDescent="0.25">
      <c r="A11" s="120"/>
      <c r="B11" s="12" t="s">
        <v>150</v>
      </c>
      <c r="C11" s="19"/>
      <c r="D11" s="19"/>
      <c r="E11" s="19"/>
      <c r="F11" s="206"/>
      <c r="G11" s="24"/>
      <c r="H11" s="32"/>
      <c r="I11" s="32"/>
    </row>
    <row r="12" spans="1:9" ht="16.95" customHeight="1" x14ac:dyDescent="0.25">
      <c r="A12" s="14"/>
      <c r="B12" s="8" t="s">
        <v>151</v>
      </c>
      <c r="C12" s="17">
        <v>192719.90737000003</v>
      </c>
      <c r="D12" s="17">
        <v>228378.48499999999</v>
      </c>
      <c r="E12" s="17">
        <v>229398.25209393536</v>
      </c>
      <c r="F12" s="53">
        <v>119.03194393587847</v>
      </c>
      <c r="G12" s="118"/>
      <c r="H12" s="119"/>
      <c r="I12" s="119"/>
    </row>
    <row r="13" spans="1:9" ht="16.95" customHeight="1" x14ac:dyDescent="0.25">
      <c r="B13" s="8" t="s">
        <v>152</v>
      </c>
      <c r="C13" s="17">
        <v>84720.173930000004</v>
      </c>
      <c r="D13" s="17">
        <v>69702.245999999999</v>
      </c>
      <c r="E13" s="17">
        <v>71289.747906064644</v>
      </c>
      <c r="F13" s="53">
        <v>84.147310609829191</v>
      </c>
      <c r="G13" s="118"/>
      <c r="H13" s="119"/>
      <c r="I13" s="119"/>
    </row>
    <row r="14" spans="1:9" s="12" customFormat="1" ht="16.95" customHeight="1" x14ac:dyDescent="0.25">
      <c r="A14" s="12" t="s">
        <v>153</v>
      </c>
      <c r="C14" s="19">
        <v>817.34</v>
      </c>
      <c r="D14" s="19">
        <v>1359</v>
      </c>
      <c r="E14" s="19">
        <v>1377</v>
      </c>
      <c r="F14" s="206">
        <v>168.47334034795799</v>
      </c>
      <c r="G14" s="24"/>
      <c r="H14" s="32"/>
      <c r="I14" s="32"/>
    </row>
    <row r="15" spans="1:9" ht="16.95" customHeight="1" x14ac:dyDescent="0.25">
      <c r="B15" s="8" t="s">
        <v>148</v>
      </c>
      <c r="C15" s="17">
        <v>817.34</v>
      </c>
      <c r="D15" s="17">
        <v>1358.92</v>
      </c>
      <c r="E15" s="17">
        <v>1377</v>
      </c>
      <c r="F15" s="53">
        <v>168.47334034795799</v>
      </c>
      <c r="G15" s="118"/>
      <c r="H15" s="119"/>
      <c r="I15" s="119"/>
    </row>
    <row r="16" spans="1:9" ht="16.95" customHeight="1" x14ac:dyDescent="0.25">
      <c r="B16" s="8" t="s">
        <v>149</v>
      </c>
      <c r="C16" s="17">
        <v>0</v>
      </c>
      <c r="D16" s="17">
        <v>0</v>
      </c>
      <c r="E16" s="17">
        <v>0</v>
      </c>
      <c r="F16" s="53">
        <v>0</v>
      </c>
      <c r="G16" s="118"/>
      <c r="H16" s="119"/>
      <c r="I16" s="119"/>
    </row>
    <row r="17" spans="1:9" s="12" customFormat="1" ht="16.95" customHeight="1" x14ac:dyDescent="0.25">
      <c r="A17" s="12" t="s">
        <v>166</v>
      </c>
      <c r="C17" s="19">
        <v>302088.06279999996</v>
      </c>
      <c r="D17" s="19">
        <v>330088.60700000002</v>
      </c>
      <c r="E17" s="19">
        <v>335784</v>
      </c>
      <c r="F17" s="206">
        <v>111.15434250783645</v>
      </c>
      <c r="G17" s="24"/>
      <c r="H17" s="32"/>
      <c r="I17" s="32"/>
    </row>
    <row r="18" spans="1:9" s="12" customFormat="1" ht="16.95" customHeight="1" x14ac:dyDescent="0.25">
      <c r="B18" s="12" t="s">
        <v>154</v>
      </c>
      <c r="C18" s="19"/>
      <c r="D18" s="19"/>
      <c r="E18" s="19"/>
      <c r="F18" s="206"/>
      <c r="G18" s="24"/>
      <c r="H18" s="32"/>
      <c r="I18" s="32"/>
    </row>
    <row r="19" spans="1:9" ht="16.95" customHeight="1" x14ac:dyDescent="0.25">
      <c r="B19" s="8" t="s">
        <v>155</v>
      </c>
      <c r="C19" s="17">
        <v>200904.26699999996</v>
      </c>
      <c r="D19" s="17">
        <v>221559.80100000001</v>
      </c>
      <c r="E19" s="17">
        <v>225460.32348689917</v>
      </c>
      <c r="F19" s="53">
        <v>112.22276502813115</v>
      </c>
      <c r="G19" s="118"/>
      <c r="H19" s="119"/>
      <c r="I19" s="119"/>
    </row>
    <row r="20" spans="1:9" ht="16.95" customHeight="1" x14ac:dyDescent="0.25">
      <c r="B20" s="8" t="s">
        <v>156</v>
      </c>
      <c r="C20" s="17">
        <v>101183.79579999999</v>
      </c>
      <c r="D20" s="17">
        <v>108528.806</v>
      </c>
      <c r="E20" s="17">
        <v>110323.67651310083</v>
      </c>
      <c r="F20" s="53">
        <v>109.03294904172871</v>
      </c>
      <c r="G20" s="118"/>
      <c r="H20" s="119"/>
      <c r="I20" s="119"/>
    </row>
    <row r="21" spans="1:9" s="12" customFormat="1" ht="16.95" customHeight="1" x14ac:dyDescent="0.25">
      <c r="B21" s="12" t="s">
        <v>147</v>
      </c>
      <c r="C21" s="19"/>
      <c r="D21" s="19"/>
      <c r="E21" s="19"/>
      <c r="F21" s="206"/>
      <c r="G21" s="24"/>
      <c r="H21" s="32"/>
      <c r="I21" s="32"/>
    </row>
    <row r="22" spans="1:9" ht="16.95" customHeight="1" x14ac:dyDescent="0.25">
      <c r="B22" s="8" t="s">
        <v>157</v>
      </c>
      <c r="C22" s="17">
        <v>295933.55079999997</v>
      </c>
      <c r="D22" s="17">
        <v>322276.50199999998</v>
      </c>
      <c r="E22" s="17">
        <v>327923.86024020391</v>
      </c>
      <c r="F22" s="53">
        <v>110.80996370763782</v>
      </c>
      <c r="G22" s="118"/>
      <c r="H22" s="119"/>
      <c r="I22" s="119"/>
    </row>
    <row r="23" spans="1:9" ht="16.95" customHeight="1" x14ac:dyDescent="0.25">
      <c r="B23" s="8" t="s">
        <v>158</v>
      </c>
      <c r="C23" s="17">
        <v>6154.5119999999997</v>
      </c>
      <c r="D23" s="17">
        <v>7812.1049999999996</v>
      </c>
      <c r="E23" s="17">
        <v>7860.1397597960631</v>
      </c>
      <c r="F23" s="53">
        <v>127.7134525011254</v>
      </c>
      <c r="G23" s="118"/>
      <c r="H23" s="119"/>
      <c r="I23" s="119"/>
    </row>
    <row r="24" spans="1:9" s="12" customFormat="1" ht="16.95" customHeight="1" x14ac:dyDescent="0.25">
      <c r="B24" s="12" t="s">
        <v>159</v>
      </c>
      <c r="C24" s="19"/>
      <c r="D24" s="19"/>
      <c r="E24" s="19"/>
      <c r="F24" s="206"/>
      <c r="G24" s="24"/>
      <c r="H24" s="32"/>
      <c r="I24" s="32"/>
    </row>
    <row r="25" spans="1:9" ht="16.95" customHeight="1" x14ac:dyDescent="0.25">
      <c r="B25" s="8" t="s">
        <v>160</v>
      </c>
      <c r="C25" s="17">
        <v>30393</v>
      </c>
      <c r="D25" s="17">
        <v>33177.066961917895</v>
      </c>
      <c r="E25" s="17">
        <v>33985.480004243131</v>
      </c>
      <c r="F25" s="53">
        <v>111.82009016629858</v>
      </c>
      <c r="G25" s="118"/>
      <c r="H25" s="119"/>
      <c r="I25" s="119"/>
    </row>
    <row r="26" spans="1:9" ht="16.95" customHeight="1" x14ac:dyDescent="0.25">
      <c r="B26" s="8" t="s">
        <v>161</v>
      </c>
      <c r="C26" s="17">
        <v>69406</v>
      </c>
      <c r="D26" s="17">
        <v>75727.008857536857</v>
      </c>
      <c r="E26" s="17">
        <v>76673.400127293949</v>
      </c>
      <c r="F26" s="53">
        <v>110.47085284743964</v>
      </c>
      <c r="G26" s="118"/>
      <c r="H26" s="119"/>
      <c r="I26" s="119"/>
    </row>
    <row r="27" spans="1:9" ht="16.95" customHeight="1" x14ac:dyDescent="0.25">
      <c r="B27" s="8" t="s">
        <v>162</v>
      </c>
      <c r="C27" s="17">
        <v>202289</v>
      </c>
      <c r="D27" s="17">
        <v>221184.53118054525</v>
      </c>
      <c r="E27" s="17">
        <v>225125.11986846291</v>
      </c>
      <c r="F27" s="53">
        <v>111.28885894362169</v>
      </c>
      <c r="G27" s="118"/>
      <c r="H27" s="119"/>
      <c r="I27" s="119"/>
    </row>
    <row r="28" spans="1:9" s="12" customFormat="1" ht="16.95" customHeight="1" x14ac:dyDescent="0.25">
      <c r="A28" s="12" t="s">
        <v>167</v>
      </c>
      <c r="C28" s="19">
        <v>2375</v>
      </c>
      <c r="D28" s="19">
        <v>1561</v>
      </c>
      <c r="E28" s="19">
        <v>1631</v>
      </c>
      <c r="F28" s="206">
        <v>68.673684210526318</v>
      </c>
      <c r="G28" s="24"/>
      <c r="H28" s="32"/>
      <c r="I28" s="32"/>
    </row>
    <row r="29" spans="1:9" ht="16.95" customHeight="1" x14ac:dyDescent="0.25">
      <c r="B29" s="8" t="s">
        <v>163</v>
      </c>
      <c r="C29" s="17"/>
      <c r="D29" s="17">
        <v>0.472903325621293</v>
      </c>
      <c r="E29" s="17">
        <v>0.48572892097300646</v>
      </c>
      <c r="F29" s="17"/>
      <c r="G29" s="118"/>
      <c r="H29" s="119"/>
      <c r="I29" s="119"/>
    </row>
    <row r="30" spans="1:9" ht="17.7" customHeight="1" x14ac:dyDescent="0.25">
      <c r="A30" s="33"/>
      <c r="B30" s="33"/>
      <c r="C30" s="33"/>
      <c r="D30" s="33"/>
      <c r="E30" s="33"/>
      <c r="F30" s="33"/>
    </row>
    <row r="32" spans="1:9" x14ac:dyDescent="0.25">
      <c r="B32" s="85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85" zoomScaleNormal="85" workbookViewId="0">
      <selection activeCell="H18" sqref="H18"/>
    </sheetView>
  </sheetViews>
  <sheetFormatPr defaultColWidth="9.109375" defaultRowHeight="13.2" x14ac:dyDescent="0.25"/>
  <cols>
    <col min="1" max="1" width="2.6640625" style="8" customWidth="1"/>
    <col min="2" max="2" width="54.44140625" style="8" customWidth="1"/>
    <col min="3" max="3" width="11.6640625" style="8" bestFit="1" customWidth="1"/>
    <col min="4" max="4" width="10.77734375" style="8" customWidth="1"/>
    <col min="5" max="5" width="9" style="8" customWidth="1"/>
    <col min="6" max="9" width="9.77734375" style="8" customWidth="1"/>
    <col min="10" max="16384" width="9.109375" style="8"/>
  </cols>
  <sheetData>
    <row r="1" spans="1:8" s="2" customFormat="1" ht="19.95" customHeight="1" x14ac:dyDescent="0.3">
      <c r="A1" s="18" t="s">
        <v>286</v>
      </c>
      <c r="B1" s="18"/>
    </row>
    <row r="2" spans="1:8" s="2" customFormat="1" ht="19.95" customHeight="1" x14ac:dyDescent="0.25">
      <c r="C2" s="10"/>
      <c r="E2" s="10" t="s">
        <v>164</v>
      </c>
      <c r="F2" s="10"/>
    </row>
    <row r="3" spans="1:8" s="7" customFormat="1" ht="110.1" customHeight="1" x14ac:dyDescent="0.3">
      <c r="A3" s="11"/>
      <c r="B3" s="11"/>
      <c r="C3" s="25" t="s">
        <v>242</v>
      </c>
      <c r="D3" s="25" t="s">
        <v>243</v>
      </c>
      <c r="E3" s="25" t="s">
        <v>216</v>
      </c>
      <c r="F3" s="9"/>
    </row>
    <row r="4" spans="1:8" s="7" customFormat="1" ht="16.95" customHeight="1" x14ac:dyDescent="0.3">
      <c r="C4" s="145"/>
    </row>
    <row r="5" spans="1:8" s="12" customFormat="1" ht="16.95" customHeight="1" x14ac:dyDescent="0.25">
      <c r="A5" s="12" t="s">
        <v>185</v>
      </c>
      <c r="C5" s="207">
        <v>38810.580313433995</v>
      </c>
      <c r="D5" s="205">
        <v>133.83150013357721</v>
      </c>
      <c r="E5" s="206">
        <v>100</v>
      </c>
      <c r="F5" s="24"/>
      <c r="G5" s="202"/>
      <c r="H5" s="32"/>
    </row>
    <row r="6" spans="1:8" ht="16.95" customHeight="1" x14ac:dyDescent="0.25">
      <c r="B6" s="8" t="s">
        <v>274</v>
      </c>
      <c r="C6" s="207">
        <v>35290.558146815005</v>
      </c>
      <c r="D6" s="205">
        <v>138.71853633797403</v>
      </c>
      <c r="E6" s="206"/>
      <c r="F6" s="118"/>
      <c r="G6" s="203"/>
      <c r="H6" s="119"/>
    </row>
    <row r="7" spans="1:8" s="12" customFormat="1" ht="16.95" customHeight="1" x14ac:dyDescent="0.25">
      <c r="A7" s="12" t="s">
        <v>168</v>
      </c>
      <c r="C7" s="207">
        <v>33736.365747607997</v>
      </c>
      <c r="D7" s="205">
        <v>134.93987616508946</v>
      </c>
      <c r="E7" s="206">
        <v>86.925692620809386</v>
      </c>
      <c r="F7" s="24"/>
      <c r="G7" s="202"/>
      <c r="H7" s="32"/>
    </row>
    <row r="8" spans="1:8" ht="16.95" customHeight="1" x14ac:dyDescent="0.25">
      <c r="B8" s="8" t="s">
        <v>169</v>
      </c>
      <c r="C8" s="126">
        <v>1574.2125423749999</v>
      </c>
      <c r="D8" s="171">
        <v>139.73466950486025</v>
      </c>
      <c r="E8" s="53">
        <v>4.0561427571081641</v>
      </c>
      <c r="F8" s="118"/>
      <c r="G8" s="204"/>
      <c r="H8" s="119"/>
    </row>
    <row r="9" spans="1:8" ht="16.95" customHeight="1" x14ac:dyDescent="0.25">
      <c r="B9" s="8" t="s">
        <v>170</v>
      </c>
      <c r="C9" s="126">
        <v>9901.6839694139999</v>
      </c>
      <c r="D9" s="171">
        <v>93.151896911209647</v>
      </c>
      <c r="E9" s="53">
        <v>25.512846985147</v>
      </c>
      <c r="F9" s="118"/>
      <c r="G9" s="204"/>
      <c r="H9" s="119"/>
    </row>
    <row r="10" spans="1:8" ht="16.95" customHeight="1" x14ac:dyDescent="0.25">
      <c r="B10" s="8" t="s">
        <v>171</v>
      </c>
      <c r="C10" s="126">
        <v>4539.9664288609993</v>
      </c>
      <c r="D10" s="171">
        <v>120.63311966162098</v>
      </c>
      <c r="E10" s="53">
        <v>11.697754561246597</v>
      </c>
      <c r="F10" s="118"/>
      <c r="G10" s="204"/>
      <c r="H10" s="119"/>
    </row>
    <row r="11" spans="1:8" ht="16.95" customHeight="1" x14ac:dyDescent="0.25">
      <c r="A11" s="13"/>
      <c r="B11" s="8" t="s">
        <v>172</v>
      </c>
      <c r="C11" s="126">
        <v>2494.117617416</v>
      </c>
      <c r="D11" s="171">
        <v>131.02821943526374</v>
      </c>
      <c r="E11" s="53">
        <v>6.4263857877762254</v>
      </c>
      <c r="F11" s="118"/>
      <c r="G11" s="204"/>
      <c r="H11" s="119"/>
    </row>
    <row r="12" spans="1:8" ht="16.95" customHeight="1" x14ac:dyDescent="0.25">
      <c r="A12" s="13"/>
      <c r="B12" s="8" t="s">
        <v>173</v>
      </c>
      <c r="C12" s="126">
        <v>1343.722746485</v>
      </c>
      <c r="D12" s="171">
        <v>129.38890920677005</v>
      </c>
      <c r="E12" s="53">
        <v>3.4622588367221097</v>
      </c>
      <c r="F12" s="118"/>
      <c r="G12" s="204"/>
      <c r="H12" s="119"/>
    </row>
    <row r="13" spans="1:8" ht="16.95" customHeight="1" x14ac:dyDescent="0.25">
      <c r="A13" s="14"/>
      <c r="B13" s="8" t="s">
        <v>174</v>
      </c>
      <c r="C13" s="126">
        <v>1384.1666305420001</v>
      </c>
      <c r="D13" s="171">
        <v>137.77953274731783</v>
      </c>
      <c r="E13" s="53">
        <v>3.5664672348712112</v>
      </c>
      <c r="F13" s="118"/>
      <c r="G13" s="204"/>
      <c r="H13" s="119"/>
    </row>
    <row r="14" spans="1:8" s="85" customFormat="1" ht="16.95" customHeight="1" x14ac:dyDescent="0.25">
      <c r="B14" s="85" t="s">
        <v>175</v>
      </c>
      <c r="C14" s="126">
        <v>996.45433236400004</v>
      </c>
      <c r="D14" s="171">
        <v>143.56379665568468</v>
      </c>
      <c r="E14" s="53">
        <v>2.567481146421005</v>
      </c>
      <c r="F14" s="121"/>
      <c r="G14" s="204"/>
      <c r="H14" s="122"/>
    </row>
    <row r="15" spans="1:8" ht="16.95" customHeight="1" x14ac:dyDescent="0.25">
      <c r="B15" s="8" t="s">
        <v>176</v>
      </c>
      <c r="C15" s="126">
        <v>11305.220523177</v>
      </c>
      <c r="D15" s="171">
        <v>247.21649203436846</v>
      </c>
      <c r="E15" s="53">
        <v>29.12922309297133</v>
      </c>
      <c r="F15" s="118"/>
      <c r="G15" s="204"/>
      <c r="H15" s="119"/>
    </row>
    <row r="16" spans="1:8" ht="16.95" customHeight="1" x14ac:dyDescent="0.25">
      <c r="B16" s="8" t="s">
        <v>177</v>
      </c>
      <c r="C16" s="126">
        <v>68.346428654000007</v>
      </c>
      <c r="D16" s="171">
        <v>105.19672808492953</v>
      </c>
      <c r="E16" s="53">
        <v>0.17610256817093353</v>
      </c>
      <c r="F16" s="118"/>
      <c r="G16" s="204"/>
      <c r="H16" s="119"/>
    </row>
    <row r="17" spans="1:8" ht="16.95" customHeight="1" x14ac:dyDescent="0.25">
      <c r="B17" s="8" t="s">
        <v>178</v>
      </c>
      <c r="C17" s="126">
        <v>289.195162831</v>
      </c>
      <c r="D17" s="171">
        <v>115.10028196491733</v>
      </c>
      <c r="E17" s="53">
        <v>0.74514516530147634</v>
      </c>
      <c r="F17" s="118"/>
      <c r="G17" s="204"/>
      <c r="H17" s="119"/>
    </row>
    <row r="18" spans="1:8" ht="16.95" customHeight="1" x14ac:dyDescent="0.25">
      <c r="B18" s="8" t="s">
        <v>179</v>
      </c>
      <c r="C18" s="126">
        <v>802.74753562700005</v>
      </c>
      <c r="D18" s="171">
        <v>135.19052414339086</v>
      </c>
      <c r="E18" s="53">
        <v>2.0683729260011474</v>
      </c>
      <c r="F18" s="118"/>
      <c r="G18" s="204"/>
      <c r="H18" s="119"/>
    </row>
    <row r="19" spans="1:8" ht="16.95" customHeight="1" x14ac:dyDescent="0.25">
      <c r="B19" s="8" t="s">
        <v>180</v>
      </c>
      <c r="C19" s="126">
        <v>25.222483517000001</v>
      </c>
      <c r="D19" s="171">
        <v>51.806454920223089</v>
      </c>
      <c r="E19" s="53">
        <v>6.4988679152188367E-2</v>
      </c>
      <c r="F19" s="118"/>
      <c r="G19" s="204"/>
      <c r="H19" s="119"/>
    </row>
    <row r="20" spans="1:8" ht="26.4" x14ac:dyDescent="0.25">
      <c r="B20" s="15" t="s">
        <v>181</v>
      </c>
      <c r="C20" s="126">
        <v>7.7636787089999997</v>
      </c>
      <c r="D20" s="171">
        <v>253.55852698079991</v>
      </c>
      <c r="E20" s="290">
        <v>2.0004026341014693E-2</v>
      </c>
      <c r="F20" s="118"/>
      <c r="G20" s="204"/>
      <c r="H20" s="119"/>
    </row>
    <row r="21" spans="1:8" s="12" customFormat="1" ht="16.95" customHeight="1" x14ac:dyDescent="0.25">
      <c r="A21" s="12" t="s">
        <v>182</v>
      </c>
      <c r="C21" s="207">
        <v>0</v>
      </c>
      <c r="D21" s="205">
        <v>0</v>
      </c>
      <c r="E21" s="206">
        <v>0</v>
      </c>
      <c r="F21" s="24"/>
      <c r="G21" s="202"/>
      <c r="H21" s="32"/>
    </row>
    <row r="22" spans="1:8" s="12" customFormat="1" ht="16.95" customHeight="1" x14ac:dyDescent="0.25">
      <c r="A22" s="12" t="s">
        <v>217</v>
      </c>
      <c r="C22" s="207">
        <v>699.80767277000007</v>
      </c>
      <c r="D22" s="205">
        <v>212.5848038225374</v>
      </c>
      <c r="E22" s="206">
        <v>1.8031363280795025</v>
      </c>
      <c r="F22" s="24"/>
      <c r="G22" s="202"/>
      <c r="H22" s="32"/>
    </row>
    <row r="23" spans="1:8" ht="16.95" customHeight="1" x14ac:dyDescent="0.25">
      <c r="B23" s="8" t="s">
        <v>218</v>
      </c>
      <c r="C23" s="126">
        <v>4219.829839389</v>
      </c>
      <c r="D23" s="171">
        <v>108.52439344413463</v>
      </c>
      <c r="E23" s="53">
        <v>10.872885190867237</v>
      </c>
      <c r="F23" s="118"/>
      <c r="G23" s="204"/>
      <c r="H23" s="119"/>
    </row>
    <row r="24" spans="1:8" ht="16.95" customHeight="1" x14ac:dyDescent="0.25">
      <c r="B24" s="119" t="s">
        <v>219</v>
      </c>
      <c r="C24" s="126">
        <v>3520.022166619</v>
      </c>
      <c r="D24" s="171">
        <v>189.69088185612944</v>
      </c>
      <c r="E24" s="53">
        <v>9.0697488627877334</v>
      </c>
      <c r="F24" s="118"/>
      <c r="G24" s="204"/>
      <c r="H24" s="119"/>
    </row>
    <row r="25" spans="1:8" s="12" customFormat="1" ht="16.95" customHeight="1" x14ac:dyDescent="0.25">
      <c r="A25" s="12" t="s">
        <v>183</v>
      </c>
      <c r="C25" s="207">
        <v>4.6913934380000004</v>
      </c>
      <c r="D25" s="205">
        <v>881.07542758985176</v>
      </c>
      <c r="E25" s="289">
        <v>1.2087923963291291E-2</v>
      </c>
      <c r="F25" s="24"/>
      <c r="G25" s="202"/>
      <c r="H25" s="32"/>
    </row>
    <row r="26" spans="1:8" s="12" customFormat="1" ht="16.95" customHeight="1" x14ac:dyDescent="0.25">
      <c r="A26" s="12" t="s">
        <v>184</v>
      </c>
      <c r="C26" s="207">
        <v>192.99333299900002</v>
      </c>
      <c r="D26" s="205">
        <v>176.00582094181959</v>
      </c>
      <c r="E26" s="206">
        <v>0.49726989764231067</v>
      </c>
      <c r="F26" s="24"/>
      <c r="G26" s="202"/>
      <c r="H26" s="32"/>
    </row>
    <row r="27" spans="1:8" ht="17.7" customHeight="1" x14ac:dyDescent="0.25">
      <c r="A27" s="33"/>
      <c r="B27" s="33"/>
      <c r="C27" s="33"/>
      <c r="D27" s="33"/>
      <c r="E27" s="33"/>
    </row>
    <row r="29" spans="1:8" x14ac:dyDescent="0.25">
      <c r="B29" s="85"/>
    </row>
  </sheetData>
  <pageMargins left="0.70866141732283472" right="0.70866141732283472" top="0.70866141732283472" bottom="0.70866141732283472" header="0.31496062992125984" footer="0.31496062992125984"/>
  <pageSetup paperSize="9" orientation="portrait" horizontalDpi="1200" verticalDpi="1200" r:id="rId1"/>
  <headerFooter>
    <oddHeader>&amp;C&amp;"Arial,Regular"&amp;12&amp;P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14</vt:i4>
      </vt:variant>
    </vt:vector>
  </HeadingPairs>
  <TitlesOfParts>
    <vt:vector size="31" baseType="lpstr">
      <vt:lpstr>SXNN</vt:lpstr>
      <vt:lpstr>CN</vt:lpstr>
      <vt:lpstr>LN</vt:lpstr>
      <vt:lpstr>TS</vt:lpstr>
      <vt:lpstr>IIP</vt:lpstr>
      <vt:lpstr>SPCN</vt:lpstr>
      <vt:lpstr>VDT</vt:lpstr>
      <vt:lpstr>NH</vt:lpstr>
      <vt:lpstr>Thu</vt:lpstr>
      <vt:lpstr>Chi</vt:lpstr>
      <vt:lpstr>TM</vt:lpstr>
      <vt:lpstr>DT BL</vt:lpstr>
      <vt:lpstr>DT LTAUDL </vt:lpstr>
      <vt:lpstr>CPI</vt:lpstr>
      <vt:lpstr>DT VT</vt:lpstr>
      <vt:lpstr>SL VT</vt:lpstr>
      <vt:lpstr>TT-AT XH</vt:lpstr>
      <vt:lpstr>CN!Print_Area</vt:lpstr>
      <vt:lpstr>CPI!Print_Area</vt:lpstr>
      <vt:lpstr>'DT BL'!Print_Area</vt:lpstr>
      <vt:lpstr>'DT LTAUDL '!Print_Area</vt:lpstr>
      <vt:lpstr>'DT VT'!Print_Area</vt:lpstr>
      <vt:lpstr>IIP!Print_Area</vt:lpstr>
      <vt:lpstr>LN!Print_Area</vt:lpstr>
      <vt:lpstr>'SL VT'!Print_Area</vt:lpstr>
      <vt:lpstr>SPCN!Print_Area</vt:lpstr>
      <vt:lpstr>SXNN!Print_Area</vt:lpstr>
      <vt:lpstr>TM!Print_Area</vt:lpstr>
      <vt:lpstr>TS!Print_Area</vt:lpstr>
      <vt:lpstr>'TT-AT XH'!Print_Area</vt:lpstr>
      <vt:lpstr>VDT!Print_Area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Phung Anh Dung</dc:creator>
  <cp:lastModifiedBy>Phung Anh Dung</cp:lastModifiedBy>
  <cp:lastPrinted>2025-08-29T08:21:11Z</cp:lastPrinted>
  <dcterms:created xsi:type="dcterms:W3CDTF">2018-02-13T03:00:35Z</dcterms:created>
  <dcterms:modified xsi:type="dcterms:W3CDTF">2025-08-29T13:11:34Z</dcterms:modified>
</cp:coreProperties>
</file>