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i\1. CHUYÊN MÔN\2024\1.Tổng hợp\2. Báo cáo KTXH\Thang 5\"/>
    </mc:Choice>
  </mc:AlternateContent>
  <xr:revisionPtr revIDLastSave="0" documentId="13_ncr:1_{CC4CC9B5-D33F-42E4-A65C-90E2F155DE2A}" xr6:coauthVersionLast="47" xr6:coauthVersionMax="47" xr10:uidLastSave="{00000000-0000-0000-0000-000000000000}"/>
  <bookViews>
    <workbookView xWindow="-120" yWindow="-120" windowWidth="29040" windowHeight="15840" tabRatio="953" firstSheet="3" activeTab="4" xr2:uid="{9B638C85-EDEE-487F-8DD9-0AA92EFBF3CB}"/>
  </bookViews>
  <sheets>
    <sheet name="Ghichu" sheetId="29" state="hidden" r:id="rId1"/>
    <sheet name="HTCT thang" sheetId="22" state="hidden" r:id="rId2"/>
    <sheet name="Tongquan" sheetId="23" state="hidden" r:id="rId3"/>
    <sheet name="Tổng quan (2)" sheetId="28" r:id="rId4"/>
    <sheet name="1.Nông nghiệp" sheetId="2" r:id="rId5"/>
    <sheet name="2.IIPthang" sheetId="6" r:id="rId6"/>
    <sheet name="3.SPCN thang" sheetId="7" r:id="rId7"/>
    <sheet name="4.tieu thu" sheetId="25" r:id="rId8"/>
    <sheet name="5.ton kh0" sheetId="26" r:id="rId9"/>
    <sheet name="6.Von NSNN thang" sheetId="8" r:id="rId10"/>
    <sheet name="7.Thu hút đầu tư" sheetId="4" r:id="rId11"/>
    <sheet name="8. Dang ky doanh nghiep" sheetId="10" r:id="rId12"/>
    <sheet name="9. Tong muc" sheetId="11" r:id="rId13"/>
    <sheet name="10.DTBL thang" sheetId="12" r:id="rId14"/>
    <sheet name="11.VT thang" sheetId="13" r:id="rId15"/>
    <sheet name="12.DTVT thang" sheetId="14" r:id="rId16"/>
    <sheet name="13.CPI" sheetId="15" r:id="rId17"/>
    <sheet name="14. Nhapkhau" sheetId="16" state="hidden" r:id="rId18"/>
    <sheet name="15.Xuatkhau" sheetId="17" state="hidden" r:id="rId19"/>
    <sheet name="14.Thu NSNN" sheetId="18" r:id="rId20"/>
    <sheet name="15.Chi NSNN" sheetId="19" r:id="rId21"/>
    <sheet name="16.NHNN" sheetId="20" r:id="rId22"/>
    <sheet name="17.XHMT" sheetId="21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\0" localSheetId="3">'[1]PNT-QUOT-#3'!#REF!</definedName>
    <definedName name="\0">'[1]PNT-QUOT-#3'!#REF!</definedName>
    <definedName name="\z" localSheetId="3">'[1]COAT&amp;WRAP-QIOT-#3'!#REF!</definedName>
    <definedName name="\z">'[1]COAT&amp;WRAP-QIOT-#3'!#REF!</definedName>
    <definedName name="_________h1" localSheetId="4" hidden="1">{"'TDTGT (theo Dphuong)'!$A$4:$F$75"}</definedName>
    <definedName name="_________h1" localSheetId="13" hidden="1">{"'TDTGT (theo Dphuong)'!$A$4:$F$75"}</definedName>
    <definedName name="_________h1" localSheetId="14" hidden="1">{"'TDTGT (theo Dphuong)'!$A$4:$F$75"}</definedName>
    <definedName name="_________h1" localSheetId="15" hidden="1">{"'TDTGT (theo Dphuong)'!$A$4:$F$75"}</definedName>
    <definedName name="_________h1" localSheetId="16" hidden="1">{"'TDTGT (theo Dphuong)'!$A$4:$F$75"}</definedName>
    <definedName name="_________h1" localSheetId="9" hidden="1">{"'TDTGT (theo Dphuong)'!$A$4:$F$75"}</definedName>
    <definedName name="_________h1" localSheetId="1" hidden="1">{"'TDTGT (theo Dphuong)'!$A$4:$F$75"}</definedName>
    <definedName name="_________h1" localSheetId="3" hidden="1">{"'TDTGT (theo Dphuong)'!$A$4:$F$75"}</definedName>
    <definedName name="_________h1" hidden="1">{"'TDTGT (theo Dphuong)'!$A$4:$F$75"}</definedName>
    <definedName name="________h1" localSheetId="4" hidden="1">{"'TDTGT (theo Dphuong)'!$A$4:$F$75"}</definedName>
    <definedName name="________h1" localSheetId="13" hidden="1">{"'TDTGT (theo Dphuong)'!$A$4:$F$75"}</definedName>
    <definedName name="________h1" localSheetId="14" hidden="1">{"'TDTGT (theo Dphuong)'!$A$4:$F$75"}</definedName>
    <definedName name="________h1" localSheetId="15" hidden="1">{"'TDTGT (theo Dphuong)'!$A$4:$F$75"}</definedName>
    <definedName name="________h1" localSheetId="16" hidden="1">{"'TDTGT (theo Dphuong)'!$A$4:$F$75"}</definedName>
    <definedName name="________h1" localSheetId="9" hidden="1">{"'TDTGT (theo Dphuong)'!$A$4:$F$75"}</definedName>
    <definedName name="________h1" localSheetId="1" hidden="1">{"'TDTGT (theo Dphuong)'!$A$4:$F$75"}</definedName>
    <definedName name="________h1" localSheetId="3" hidden="1">{"'TDTGT (theo Dphuong)'!$A$4:$F$75"}</definedName>
    <definedName name="________h1" hidden="1">{"'TDTGT (theo Dphuong)'!$A$4:$F$75"}</definedName>
    <definedName name="_______h1" localSheetId="4" hidden="1">{"'TDTGT (theo Dphuong)'!$A$4:$F$75"}</definedName>
    <definedName name="_______h1" localSheetId="13" hidden="1">{"'TDTGT (theo Dphuong)'!$A$4:$F$75"}</definedName>
    <definedName name="_______h1" localSheetId="14" hidden="1">{"'TDTGT (theo Dphuong)'!$A$4:$F$75"}</definedName>
    <definedName name="_______h1" localSheetId="15" hidden="1">{"'TDTGT (theo Dphuong)'!$A$4:$F$75"}</definedName>
    <definedName name="_______h1" localSheetId="16" hidden="1">{"'TDTGT (theo Dphuong)'!$A$4:$F$75"}</definedName>
    <definedName name="_______h1" localSheetId="9" hidden="1">{"'TDTGT (theo Dphuong)'!$A$4:$F$75"}</definedName>
    <definedName name="_______h1" localSheetId="1" hidden="1">{"'TDTGT (theo Dphuong)'!$A$4:$F$75"}</definedName>
    <definedName name="_______h1" localSheetId="3" hidden="1">{"'TDTGT (theo Dphuong)'!$A$4:$F$75"}</definedName>
    <definedName name="_______h1" hidden="1">{"'TDTGT (theo Dphuong)'!$A$4:$F$75"}</definedName>
    <definedName name="______B5" localSheetId="4" hidden="1">{#N/A,#N/A,FALSE,"Chung"}</definedName>
    <definedName name="______B5" localSheetId="13" hidden="1">{#N/A,#N/A,FALSE,"Chung"}</definedName>
    <definedName name="______B5" localSheetId="14" hidden="1">{#N/A,#N/A,FALSE,"Chung"}</definedName>
    <definedName name="______B5" localSheetId="15" hidden="1">{#N/A,#N/A,FALSE,"Chung"}</definedName>
    <definedName name="______B5" localSheetId="16" hidden="1">{#N/A,#N/A,FALSE,"Chung"}</definedName>
    <definedName name="______B5" localSheetId="9" hidden="1">{#N/A,#N/A,FALSE,"Chung"}</definedName>
    <definedName name="______B5" localSheetId="1" hidden="1">{#N/A,#N/A,FALSE,"Chung"}</definedName>
    <definedName name="______B5" localSheetId="3" hidden="1">{#N/A,#N/A,FALSE,"Chung"}</definedName>
    <definedName name="______B5" hidden="1">{#N/A,#N/A,FALSE,"Chung"}</definedName>
    <definedName name="______h1" localSheetId="4" hidden="1">{"'TDTGT (theo Dphuong)'!$A$4:$F$75"}</definedName>
    <definedName name="______h1" localSheetId="13" hidden="1">{"'TDTGT (theo Dphuong)'!$A$4:$F$75"}</definedName>
    <definedName name="______h1" localSheetId="14" hidden="1">{"'TDTGT (theo Dphuong)'!$A$4:$F$75"}</definedName>
    <definedName name="______h1" localSheetId="15" hidden="1">{"'TDTGT (theo Dphuong)'!$A$4:$F$75"}</definedName>
    <definedName name="______h1" localSheetId="16" hidden="1">{"'TDTGT (theo Dphuong)'!$A$4:$F$75"}</definedName>
    <definedName name="______h1" localSheetId="9" hidden="1">{"'TDTGT (theo Dphuong)'!$A$4:$F$75"}</definedName>
    <definedName name="______h1" localSheetId="1" hidden="1">{"'TDTGT (theo Dphuong)'!$A$4:$F$75"}</definedName>
    <definedName name="______h1" localSheetId="3" hidden="1">{"'TDTGT (theo Dphuong)'!$A$4:$F$75"}</definedName>
    <definedName name="______h1" hidden="1">{"'TDTGT (theo Dphuong)'!$A$4:$F$75"}</definedName>
    <definedName name="______h2" localSheetId="4" hidden="1">{"'TDTGT (theo Dphuong)'!$A$4:$F$75"}</definedName>
    <definedName name="______h2" localSheetId="13" hidden="1">{"'TDTGT (theo Dphuong)'!$A$4:$F$75"}</definedName>
    <definedName name="______h2" localSheetId="14" hidden="1">{"'TDTGT (theo Dphuong)'!$A$4:$F$75"}</definedName>
    <definedName name="______h2" localSheetId="15" hidden="1">{"'TDTGT (theo Dphuong)'!$A$4:$F$75"}</definedName>
    <definedName name="______h2" localSheetId="16" hidden="1">{"'TDTGT (theo Dphuong)'!$A$4:$F$75"}</definedName>
    <definedName name="______h2" localSheetId="9" hidden="1">{"'TDTGT (theo Dphuong)'!$A$4:$F$75"}</definedName>
    <definedName name="______h2" localSheetId="1" hidden="1">{"'TDTGT (theo Dphuong)'!$A$4:$F$75"}</definedName>
    <definedName name="______h2" localSheetId="3" hidden="1">{"'TDTGT (theo Dphuong)'!$A$4:$F$75"}</definedName>
    <definedName name="______h2" hidden="1">{"'TDTGT (theo Dphuong)'!$A$4:$F$75"}</definedName>
    <definedName name="_____B5" localSheetId="4" hidden="1">{#N/A,#N/A,FALSE,"Chung"}</definedName>
    <definedName name="_____B5" localSheetId="13" hidden="1">{#N/A,#N/A,FALSE,"Chung"}</definedName>
    <definedName name="_____B5" localSheetId="14" hidden="1">{#N/A,#N/A,FALSE,"Chung"}</definedName>
    <definedName name="_____B5" localSheetId="15" hidden="1">{#N/A,#N/A,FALSE,"Chung"}</definedName>
    <definedName name="_____B5" localSheetId="16" hidden="1">{#N/A,#N/A,FALSE,"Chung"}</definedName>
    <definedName name="_____B5" localSheetId="9" hidden="1">{#N/A,#N/A,FALSE,"Chung"}</definedName>
    <definedName name="_____B5" localSheetId="1" hidden="1">{#N/A,#N/A,FALSE,"Chung"}</definedName>
    <definedName name="_____B5" localSheetId="3" hidden="1">{#N/A,#N/A,FALSE,"Chung"}</definedName>
    <definedName name="_____B5" hidden="1">{#N/A,#N/A,FALSE,"Chung"}</definedName>
    <definedName name="_____h1" localSheetId="4" hidden="1">{"'TDTGT (theo Dphuong)'!$A$4:$F$75"}</definedName>
    <definedName name="_____h1" localSheetId="13" hidden="1">{"'TDTGT (theo Dphuong)'!$A$4:$F$75"}</definedName>
    <definedName name="_____h1" localSheetId="14" hidden="1">{"'TDTGT (theo Dphuong)'!$A$4:$F$75"}</definedName>
    <definedName name="_____h1" localSheetId="15" hidden="1">{"'TDTGT (theo Dphuong)'!$A$4:$F$75"}</definedName>
    <definedName name="_____h1" localSheetId="16" hidden="1">{"'TDTGT (theo Dphuong)'!$A$4:$F$75"}</definedName>
    <definedName name="_____h1" localSheetId="9" hidden="1">{"'TDTGT (theo Dphuong)'!$A$4:$F$75"}</definedName>
    <definedName name="_____h1" localSheetId="1" hidden="1">{"'TDTGT (theo Dphuong)'!$A$4:$F$75"}</definedName>
    <definedName name="_____h1" localSheetId="3" hidden="1">{"'TDTGT (theo Dphuong)'!$A$4:$F$75"}</definedName>
    <definedName name="_____h1" hidden="1">{"'TDTGT (theo Dphuong)'!$A$4:$F$75"}</definedName>
    <definedName name="_____h2" localSheetId="4" hidden="1">{"'TDTGT (theo Dphuong)'!$A$4:$F$75"}</definedName>
    <definedName name="_____h2" localSheetId="13" hidden="1">{"'TDTGT (theo Dphuong)'!$A$4:$F$75"}</definedName>
    <definedName name="_____h2" localSheetId="14" hidden="1">{"'TDTGT (theo Dphuong)'!$A$4:$F$75"}</definedName>
    <definedName name="_____h2" localSheetId="15" hidden="1">{"'TDTGT (theo Dphuong)'!$A$4:$F$75"}</definedName>
    <definedName name="_____h2" localSheetId="16" hidden="1">{"'TDTGT (theo Dphuong)'!$A$4:$F$75"}</definedName>
    <definedName name="_____h2" localSheetId="9" hidden="1">{"'TDTGT (theo Dphuong)'!$A$4:$F$75"}</definedName>
    <definedName name="_____h2" localSheetId="1" hidden="1">{"'TDTGT (theo Dphuong)'!$A$4:$F$75"}</definedName>
    <definedName name="_____h2" localSheetId="3" hidden="1">{"'TDTGT (theo Dphuong)'!$A$4:$F$75"}</definedName>
    <definedName name="_____h2" hidden="1">{"'TDTGT (theo Dphuong)'!$A$4:$F$75"}</definedName>
    <definedName name="____B5" localSheetId="4" hidden="1">{#N/A,#N/A,FALSE,"Chung"}</definedName>
    <definedName name="____B5" localSheetId="13" hidden="1">{#N/A,#N/A,FALSE,"Chung"}</definedName>
    <definedName name="____B5" localSheetId="14" hidden="1">{#N/A,#N/A,FALSE,"Chung"}</definedName>
    <definedName name="____B5" localSheetId="15" hidden="1">{#N/A,#N/A,FALSE,"Chung"}</definedName>
    <definedName name="____B5" localSheetId="16" hidden="1">{#N/A,#N/A,FALSE,"Chung"}</definedName>
    <definedName name="____B5" localSheetId="9" hidden="1">{#N/A,#N/A,FALSE,"Chung"}</definedName>
    <definedName name="____B5" localSheetId="1" hidden="1">{#N/A,#N/A,FALSE,"Chung"}</definedName>
    <definedName name="____B5" localSheetId="3" hidden="1">{#N/A,#N/A,FALSE,"Chung"}</definedName>
    <definedName name="____B5" hidden="1">{#N/A,#N/A,FALSE,"Chung"}</definedName>
    <definedName name="____h1" localSheetId="4" hidden="1">{"'TDTGT (theo Dphuong)'!$A$4:$F$75"}</definedName>
    <definedName name="____h1" localSheetId="13" hidden="1">{"'TDTGT (theo Dphuong)'!$A$4:$F$75"}</definedName>
    <definedName name="____h1" localSheetId="14" hidden="1">{"'TDTGT (theo Dphuong)'!$A$4:$F$75"}</definedName>
    <definedName name="____h1" localSheetId="15" hidden="1">{"'TDTGT (theo Dphuong)'!$A$4:$F$75"}</definedName>
    <definedName name="____h1" localSheetId="16" hidden="1">{"'TDTGT (theo Dphuong)'!$A$4:$F$75"}</definedName>
    <definedName name="____h1" localSheetId="9" hidden="1">{"'TDTGT (theo Dphuong)'!$A$4:$F$75"}</definedName>
    <definedName name="____h1" localSheetId="1" hidden="1">{"'TDTGT (theo Dphuong)'!$A$4:$F$75"}</definedName>
    <definedName name="____h1" localSheetId="3" hidden="1">{"'TDTGT (theo Dphuong)'!$A$4:$F$75"}</definedName>
    <definedName name="____h1" hidden="1">{"'TDTGT (theo Dphuong)'!$A$4:$F$75"}</definedName>
    <definedName name="____h2" localSheetId="4" hidden="1">{"'TDTGT (theo Dphuong)'!$A$4:$F$75"}</definedName>
    <definedName name="____h2" localSheetId="13" hidden="1">{"'TDTGT (theo Dphuong)'!$A$4:$F$75"}</definedName>
    <definedName name="____h2" localSheetId="14" hidden="1">{"'TDTGT (theo Dphuong)'!$A$4:$F$75"}</definedName>
    <definedName name="____h2" localSheetId="15" hidden="1">{"'TDTGT (theo Dphuong)'!$A$4:$F$75"}</definedName>
    <definedName name="____h2" localSheetId="16" hidden="1">{"'TDTGT (theo Dphuong)'!$A$4:$F$75"}</definedName>
    <definedName name="____h2" localSheetId="9" hidden="1">{"'TDTGT (theo Dphuong)'!$A$4:$F$75"}</definedName>
    <definedName name="____h2" localSheetId="1" hidden="1">{"'TDTGT (theo Dphuong)'!$A$4:$F$75"}</definedName>
    <definedName name="____h2" localSheetId="3" hidden="1">{"'TDTGT (theo Dphuong)'!$A$4:$F$75"}</definedName>
    <definedName name="____h2" hidden="1">{"'TDTGT (theo Dphuong)'!$A$4:$F$75"}</definedName>
    <definedName name="___B5" localSheetId="4" hidden="1">{#N/A,#N/A,FALSE,"Chung"}</definedName>
    <definedName name="___B5" localSheetId="13" hidden="1">{#N/A,#N/A,FALSE,"Chung"}</definedName>
    <definedName name="___B5" localSheetId="14" hidden="1">{#N/A,#N/A,FALSE,"Chung"}</definedName>
    <definedName name="___B5" localSheetId="15" hidden="1">{#N/A,#N/A,FALSE,"Chung"}</definedName>
    <definedName name="___B5" localSheetId="16" hidden="1">{#N/A,#N/A,FALSE,"Chung"}</definedName>
    <definedName name="___B5" localSheetId="9" hidden="1">{#N/A,#N/A,FALSE,"Chung"}</definedName>
    <definedName name="___B5" localSheetId="1" hidden="1">{#N/A,#N/A,FALSE,"Chung"}</definedName>
    <definedName name="___B5" localSheetId="3" hidden="1">{#N/A,#N/A,FALSE,"Chung"}</definedName>
    <definedName name="___B5" hidden="1">{#N/A,#N/A,FALSE,"Chung"}</definedName>
    <definedName name="___h1" localSheetId="4" hidden="1">{"'TDTGT (theo Dphuong)'!$A$4:$F$75"}</definedName>
    <definedName name="___h1" localSheetId="13" hidden="1">{"'TDTGT (theo Dphuong)'!$A$4:$F$75"}</definedName>
    <definedName name="___h1" localSheetId="14" hidden="1">{"'TDTGT (theo Dphuong)'!$A$4:$F$75"}</definedName>
    <definedName name="___h1" localSheetId="15" hidden="1">{"'TDTGT (theo Dphuong)'!$A$4:$F$75"}</definedName>
    <definedName name="___h1" localSheetId="16" hidden="1">{"'TDTGT (theo Dphuong)'!$A$4:$F$75"}</definedName>
    <definedName name="___h1" localSheetId="9" hidden="1">{"'TDTGT (theo Dphuong)'!$A$4:$F$75"}</definedName>
    <definedName name="___h1" localSheetId="1" hidden="1">{"'TDTGT (theo Dphuong)'!$A$4:$F$75"}</definedName>
    <definedName name="___h1" localSheetId="3" hidden="1">{"'TDTGT (theo Dphuong)'!$A$4:$F$75"}</definedName>
    <definedName name="___h1" hidden="1">{"'TDTGT (theo Dphuong)'!$A$4:$F$75"}</definedName>
    <definedName name="___h2" localSheetId="4" hidden="1">{"'TDTGT (theo Dphuong)'!$A$4:$F$75"}</definedName>
    <definedName name="___h2" localSheetId="13" hidden="1">{"'TDTGT (theo Dphuong)'!$A$4:$F$75"}</definedName>
    <definedName name="___h2" localSheetId="14" hidden="1">{"'TDTGT (theo Dphuong)'!$A$4:$F$75"}</definedName>
    <definedName name="___h2" localSheetId="15" hidden="1">{"'TDTGT (theo Dphuong)'!$A$4:$F$75"}</definedName>
    <definedName name="___h2" localSheetId="16" hidden="1">{"'TDTGT (theo Dphuong)'!$A$4:$F$75"}</definedName>
    <definedName name="___h2" localSheetId="9" hidden="1">{"'TDTGT (theo Dphuong)'!$A$4:$F$75"}</definedName>
    <definedName name="___h2" localSheetId="1" hidden="1">{"'TDTGT (theo Dphuong)'!$A$4:$F$75"}</definedName>
    <definedName name="___h2" localSheetId="3" hidden="1">{"'TDTGT (theo Dphuong)'!$A$4:$F$75"}</definedName>
    <definedName name="___h2" hidden="1">{"'TDTGT (theo Dphuong)'!$A$4:$F$75"}</definedName>
    <definedName name="__B5" localSheetId="4" hidden="1">{#N/A,#N/A,FALSE,"Chung"}</definedName>
    <definedName name="__B5" localSheetId="13" hidden="1">{#N/A,#N/A,FALSE,"Chung"}</definedName>
    <definedName name="__B5" localSheetId="14" hidden="1">{#N/A,#N/A,FALSE,"Chung"}</definedName>
    <definedName name="__B5" localSheetId="15" hidden="1">{#N/A,#N/A,FALSE,"Chung"}</definedName>
    <definedName name="__B5" localSheetId="16" hidden="1">{#N/A,#N/A,FALSE,"Chung"}</definedName>
    <definedName name="__B5" localSheetId="9" hidden="1">{#N/A,#N/A,FALSE,"Chung"}</definedName>
    <definedName name="__B5" localSheetId="1" hidden="1">{#N/A,#N/A,FALSE,"Chung"}</definedName>
    <definedName name="__B5" localSheetId="3" hidden="1">{#N/A,#N/A,FALSE,"Chung"}</definedName>
    <definedName name="__B5" hidden="1">{#N/A,#N/A,FALSE,"Chung"}</definedName>
    <definedName name="__h1" localSheetId="4" hidden="1">{"'TDTGT (theo Dphuong)'!$A$4:$F$75"}</definedName>
    <definedName name="__h1" localSheetId="13" hidden="1">{"'TDTGT (theo Dphuong)'!$A$4:$F$75"}</definedName>
    <definedName name="__h1" localSheetId="14" hidden="1">{"'TDTGT (theo Dphuong)'!$A$4:$F$75"}</definedName>
    <definedName name="__h1" localSheetId="15" hidden="1">{"'TDTGT (theo Dphuong)'!$A$4:$F$75"}</definedName>
    <definedName name="__h1" localSheetId="16" hidden="1">{"'TDTGT (theo Dphuong)'!$A$4:$F$75"}</definedName>
    <definedName name="__h1" localSheetId="9" hidden="1">{"'TDTGT (theo Dphuong)'!$A$4:$F$75"}</definedName>
    <definedName name="__h1" localSheetId="1" hidden="1">{"'TDTGT (theo Dphuong)'!$A$4:$F$75"}</definedName>
    <definedName name="__h1" localSheetId="3" hidden="1">{"'TDTGT (theo Dphuong)'!$A$4:$F$75"}</definedName>
    <definedName name="__h1" hidden="1">{"'TDTGT (theo Dphuong)'!$A$4:$F$75"}</definedName>
    <definedName name="__h2" localSheetId="4" hidden="1">{"'TDTGT (theo Dphuong)'!$A$4:$F$75"}</definedName>
    <definedName name="__h2" localSheetId="13" hidden="1">{"'TDTGT (theo Dphuong)'!$A$4:$F$75"}</definedName>
    <definedName name="__h2" localSheetId="14" hidden="1">{"'TDTGT (theo Dphuong)'!$A$4:$F$75"}</definedName>
    <definedName name="__h2" localSheetId="15" hidden="1">{"'TDTGT (theo Dphuong)'!$A$4:$F$75"}</definedName>
    <definedName name="__h2" localSheetId="16" hidden="1">{"'TDTGT (theo Dphuong)'!$A$4:$F$75"}</definedName>
    <definedName name="__h2" localSheetId="9" hidden="1">{"'TDTGT (theo Dphuong)'!$A$4:$F$75"}</definedName>
    <definedName name="__h2" localSheetId="1" hidden="1">{"'TDTGT (theo Dphuong)'!$A$4:$F$75"}</definedName>
    <definedName name="__h2" localSheetId="3" hidden="1">{"'TDTGT (theo Dphuong)'!$A$4:$F$75"}</definedName>
    <definedName name="__h2" hidden="1">{"'TDTGT (theo Dphuong)'!$A$4:$F$75"}</definedName>
    <definedName name="_B5" localSheetId="4" hidden="1">{#N/A,#N/A,FALSE,"Chung"}</definedName>
    <definedName name="_B5" localSheetId="13" hidden="1">{#N/A,#N/A,FALSE,"Chung"}</definedName>
    <definedName name="_B5" localSheetId="14" hidden="1">{#N/A,#N/A,FALSE,"Chung"}</definedName>
    <definedName name="_B5" localSheetId="15" hidden="1">{#N/A,#N/A,FALSE,"Chung"}</definedName>
    <definedName name="_B5" localSheetId="16" hidden="1">{#N/A,#N/A,FALSE,"Chung"}</definedName>
    <definedName name="_B5" localSheetId="9" hidden="1">{#N/A,#N/A,FALSE,"Chung"}</definedName>
    <definedName name="_B5" localSheetId="1" hidden="1">{#N/A,#N/A,FALSE,"Chung"}</definedName>
    <definedName name="_B5" localSheetId="3" hidden="1">{#N/A,#N/A,FALSE,"Chung"}</definedName>
    <definedName name="_B5" hidden="1">{#N/A,#N/A,FALSE,"Chung"}</definedName>
    <definedName name="_Fill" localSheetId="4" hidden="1">#REF!</definedName>
    <definedName name="_Fill" localSheetId="13" hidden="1">#REF!</definedName>
    <definedName name="_Fill" localSheetId="14" hidden="1">#REF!</definedName>
    <definedName name="_Fill" localSheetId="16" hidden="1">#REF!</definedName>
    <definedName name="_Fill" localSheetId="9" hidden="1">#REF!</definedName>
    <definedName name="_Fill" localSheetId="3" hidden="1">#REF!</definedName>
    <definedName name="_Fill" hidden="1">#REF!</definedName>
    <definedName name="_xlnm._FilterDatabase" localSheetId="16" hidden="1">'13.CPI'!$J$6:$K$21</definedName>
    <definedName name="_xlnm._FilterDatabase" localSheetId="1" hidden="1">'HTCT thang'!$A$5:$AP$5</definedName>
    <definedName name="_h1" localSheetId="4" hidden="1">{"'TDTGT (theo Dphuong)'!$A$4:$F$75"}</definedName>
    <definedName name="_h1" localSheetId="13" hidden="1">{"'TDTGT (theo Dphuong)'!$A$4:$F$75"}</definedName>
    <definedName name="_h1" localSheetId="14" hidden="1">{"'TDTGT (theo Dphuong)'!$A$4:$F$75"}</definedName>
    <definedName name="_h1" localSheetId="15" hidden="1">{"'TDTGT (theo Dphuong)'!$A$4:$F$75"}</definedName>
    <definedName name="_h1" localSheetId="16" hidden="1">{"'TDTGT (theo Dphuong)'!$A$4:$F$75"}</definedName>
    <definedName name="_h1" localSheetId="9" hidden="1">{"'TDTGT (theo Dphuong)'!$A$4:$F$75"}</definedName>
    <definedName name="_h1" localSheetId="1" hidden="1">{"'TDTGT (theo Dphuong)'!$A$4:$F$75"}</definedName>
    <definedName name="_h1" localSheetId="3" hidden="1">{"'TDTGT (theo Dphuong)'!$A$4:$F$75"}</definedName>
    <definedName name="_h1" hidden="1">{"'TDTGT (theo Dphuong)'!$A$4:$F$75"}</definedName>
    <definedName name="_h2" localSheetId="4" hidden="1">{"'TDTGT (theo Dphuong)'!$A$4:$F$75"}</definedName>
    <definedName name="_h2" localSheetId="13" hidden="1">{"'TDTGT (theo Dphuong)'!$A$4:$F$75"}</definedName>
    <definedName name="_h2" localSheetId="14" hidden="1">{"'TDTGT (theo Dphuong)'!$A$4:$F$75"}</definedName>
    <definedName name="_h2" localSheetId="15" hidden="1">{"'TDTGT (theo Dphuong)'!$A$4:$F$75"}</definedName>
    <definedName name="_h2" localSheetId="16" hidden="1">{"'TDTGT (theo Dphuong)'!$A$4:$F$75"}</definedName>
    <definedName name="_h2" localSheetId="9" hidden="1">{"'TDTGT (theo Dphuong)'!$A$4:$F$75"}</definedName>
    <definedName name="_h2" localSheetId="1" hidden="1">{"'TDTGT (theo Dphuong)'!$A$4:$F$75"}</definedName>
    <definedName name="_h2" localSheetId="3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">'[1]PNT-QUOT-#3'!#REF!</definedName>
    <definedName name="abc" localSheetId="4" hidden="1">{"'TDTGT (theo Dphuong)'!$A$4:$F$75"}</definedName>
    <definedName name="abc" localSheetId="13" hidden="1">{"'TDTGT (theo Dphuong)'!$A$4:$F$75"}</definedName>
    <definedName name="abc" localSheetId="14" hidden="1">{"'TDTGT (theo Dphuong)'!$A$4:$F$75"}</definedName>
    <definedName name="abc" localSheetId="15" hidden="1">{"'TDTGT (theo Dphuong)'!$A$4:$F$75"}</definedName>
    <definedName name="abc" localSheetId="16" hidden="1">{"'TDTGT (theo Dphuong)'!$A$4:$F$75"}</definedName>
    <definedName name="abc" localSheetId="9" hidden="1">{"'TDTGT (theo Dphuong)'!$A$4:$F$75"}</definedName>
    <definedName name="abc" localSheetId="1" hidden="1">{"'TDTGT (theo Dphuong)'!$A$4:$F$75"}</definedName>
    <definedName name="abc" localSheetId="3" hidden="1">{"'TDTGT (theo Dphuong)'!$A$4:$F$75"}</definedName>
    <definedName name="abc" hidden="1">{"'TDTGT (theo Dphuong)'!$A$4:$F$75"}</definedName>
    <definedName name="adsf" localSheetId="4">#REF!</definedName>
    <definedName name="adsf" localSheetId="13">#REF!</definedName>
    <definedName name="adsf" localSheetId="14">#REF!</definedName>
    <definedName name="adsf" localSheetId="16">#REF!</definedName>
    <definedName name="adsf" localSheetId="3">#REF!</definedName>
    <definedName name="adsf">#REF!</definedName>
    <definedName name="anpha" localSheetId="4">#REF!</definedName>
    <definedName name="anpha" localSheetId="13">#REF!</definedName>
    <definedName name="anpha" localSheetId="14">#REF!</definedName>
    <definedName name="anpha" localSheetId="16">#REF!</definedName>
    <definedName name="anpha" localSheetId="9">#REF!</definedName>
    <definedName name="anpha" localSheetId="3">#REF!</definedName>
    <definedName name="anpha">#REF!</definedName>
    <definedName name="B" localSheetId="3">'[1]PNT-QUOT-#3'!#REF!</definedName>
    <definedName name="B">'[1]PNT-QUOT-#3'!#REF!</definedName>
    <definedName name="B5new" localSheetId="4" hidden="1">{"'TDTGT (theo Dphuong)'!$A$4:$F$75"}</definedName>
    <definedName name="B5new" localSheetId="13" hidden="1">{"'TDTGT (theo Dphuong)'!$A$4:$F$75"}</definedName>
    <definedName name="B5new" localSheetId="14" hidden="1">{"'TDTGT (theo Dphuong)'!$A$4:$F$75"}</definedName>
    <definedName name="B5new" localSheetId="15" hidden="1">{"'TDTGT (theo Dphuong)'!$A$4:$F$75"}</definedName>
    <definedName name="B5new" localSheetId="16" hidden="1">{"'TDTGT (theo Dphuong)'!$A$4:$F$75"}</definedName>
    <definedName name="B5new" localSheetId="9" hidden="1">{"'TDTGT (theo Dphuong)'!$A$4:$F$75"}</definedName>
    <definedName name="B5new" localSheetId="1" hidden="1">{"'TDTGT (theo Dphuong)'!$A$4:$F$75"}</definedName>
    <definedName name="B5new" localSheetId="3" hidden="1">{"'TDTGT (theo Dphuong)'!$A$4:$F$75"}</definedName>
    <definedName name="B5new" hidden="1">{"'TDTGT (theo Dphuong)'!$A$4:$F$75"}</definedName>
    <definedName name="beta" localSheetId="4">#REF!</definedName>
    <definedName name="beta" localSheetId="13">#REF!</definedName>
    <definedName name="beta" localSheetId="14">#REF!</definedName>
    <definedName name="beta" localSheetId="16">#REF!</definedName>
    <definedName name="beta" localSheetId="3">#REF!</definedName>
    <definedName name="beta">#REF!</definedName>
    <definedName name="BT" localSheetId="4">#REF!</definedName>
    <definedName name="BT" localSheetId="13">#REF!</definedName>
    <definedName name="BT" localSheetId="14">#REF!</definedName>
    <definedName name="BT" localSheetId="16">#REF!</definedName>
    <definedName name="BT" localSheetId="9">#REF!</definedName>
    <definedName name="BT" localSheetId="3">#REF!</definedName>
    <definedName name="BT">#REF!</definedName>
    <definedName name="bv" localSheetId="4">#REF!</definedName>
    <definedName name="bv" localSheetId="13">#REF!</definedName>
    <definedName name="bv" localSheetId="14">#REF!</definedName>
    <definedName name="bv" localSheetId="16">#REF!</definedName>
    <definedName name="bv" localSheetId="9">#REF!</definedName>
    <definedName name="bv" localSheetId="3">#REF!</definedName>
    <definedName name="bv">#REF!</definedName>
    <definedName name="COAT" localSheetId="3">'[1]PNT-QUOT-#3'!#REF!</definedName>
    <definedName name="COAT">'[1]PNT-QUOT-#3'!#REF!</definedName>
    <definedName name="CS_10" localSheetId="4">#REF!</definedName>
    <definedName name="CS_10" localSheetId="13">#REF!</definedName>
    <definedName name="CS_10" localSheetId="14">#REF!</definedName>
    <definedName name="CS_10" localSheetId="16">#REF!</definedName>
    <definedName name="CS_10" localSheetId="9">#REF!</definedName>
    <definedName name="CS_10" localSheetId="3">#REF!</definedName>
    <definedName name="CS_10">#REF!</definedName>
    <definedName name="CS_100" localSheetId="4">#REF!</definedName>
    <definedName name="CS_100" localSheetId="13">#REF!</definedName>
    <definedName name="CS_100" localSheetId="14">#REF!</definedName>
    <definedName name="CS_100" localSheetId="16">#REF!</definedName>
    <definedName name="CS_100" localSheetId="9">#REF!</definedName>
    <definedName name="CS_100" localSheetId="3">#REF!</definedName>
    <definedName name="CS_100">#REF!</definedName>
    <definedName name="CS_10S" localSheetId="4">#REF!</definedName>
    <definedName name="CS_10S" localSheetId="13">#REF!</definedName>
    <definedName name="CS_10S" localSheetId="14">#REF!</definedName>
    <definedName name="CS_10S" localSheetId="16">#REF!</definedName>
    <definedName name="CS_10S" localSheetId="9">#REF!</definedName>
    <definedName name="CS_10S" localSheetId="3">#REF!</definedName>
    <definedName name="CS_10S">#REF!</definedName>
    <definedName name="CS_120" localSheetId="4">#REF!</definedName>
    <definedName name="CS_120" localSheetId="13">#REF!</definedName>
    <definedName name="CS_120" localSheetId="14">#REF!</definedName>
    <definedName name="CS_120" localSheetId="16">#REF!</definedName>
    <definedName name="CS_120" localSheetId="9">#REF!</definedName>
    <definedName name="CS_120">#REF!</definedName>
    <definedName name="CS_140" localSheetId="4">#REF!</definedName>
    <definedName name="CS_140" localSheetId="13">#REF!</definedName>
    <definedName name="CS_140" localSheetId="14">#REF!</definedName>
    <definedName name="CS_140" localSheetId="16">#REF!</definedName>
    <definedName name="CS_140" localSheetId="9">#REF!</definedName>
    <definedName name="CS_140">#REF!</definedName>
    <definedName name="CS_160" localSheetId="4">#REF!</definedName>
    <definedName name="CS_160" localSheetId="13">#REF!</definedName>
    <definedName name="CS_160" localSheetId="14">#REF!</definedName>
    <definedName name="CS_160" localSheetId="16">#REF!</definedName>
    <definedName name="CS_160" localSheetId="9">#REF!</definedName>
    <definedName name="CS_160">#REF!</definedName>
    <definedName name="CS_20" localSheetId="4">#REF!</definedName>
    <definedName name="CS_20" localSheetId="13">#REF!</definedName>
    <definedName name="CS_20" localSheetId="14">#REF!</definedName>
    <definedName name="CS_20" localSheetId="16">#REF!</definedName>
    <definedName name="CS_20" localSheetId="9">#REF!</definedName>
    <definedName name="CS_20">#REF!</definedName>
    <definedName name="CS_30" localSheetId="4">#REF!</definedName>
    <definedName name="CS_30" localSheetId="13">#REF!</definedName>
    <definedName name="CS_30" localSheetId="14">#REF!</definedName>
    <definedName name="CS_30" localSheetId="16">#REF!</definedName>
    <definedName name="CS_30" localSheetId="9">#REF!</definedName>
    <definedName name="CS_30">#REF!</definedName>
    <definedName name="CS_40" localSheetId="4">#REF!</definedName>
    <definedName name="CS_40" localSheetId="13">#REF!</definedName>
    <definedName name="CS_40" localSheetId="14">#REF!</definedName>
    <definedName name="CS_40" localSheetId="16">#REF!</definedName>
    <definedName name="CS_40" localSheetId="9">#REF!</definedName>
    <definedName name="CS_40">#REF!</definedName>
    <definedName name="CS_40S" localSheetId="4">#REF!</definedName>
    <definedName name="CS_40S" localSheetId="13">#REF!</definedName>
    <definedName name="CS_40S" localSheetId="14">#REF!</definedName>
    <definedName name="CS_40S" localSheetId="16">#REF!</definedName>
    <definedName name="CS_40S" localSheetId="9">#REF!</definedName>
    <definedName name="CS_40S">#REF!</definedName>
    <definedName name="CS_5S" localSheetId="4">#REF!</definedName>
    <definedName name="CS_5S" localSheetId="13">#REF!</definedName>
    <definedName name="CS_5S" localSheetId="14">#REF!</definedName>
    <definedName name="CS_5S" localSheetId="16">#REF!</definedName>
    <definedName name="CS_5S" localSheetId="9">#REF!</definedName>
    <definedName name="CS_5S">#REF!</definedName>
    <definedName name="CS_60" localSheetId="4">#REF!</definedName>
    <definedName name="CS_60" localSheetId="13">#REF!</definedName>
    <definedName name="CS_60" localSheetId="14">#REF!</definedName>
    <definedName name="CS_60" localSheetId="16">#REF!</definedName>
    <definedName name="CS_60" localSheetId="9">#REF!</definedName>
    <definedName name="CS_60">#REF!</definedName>
    <definedName name="CS_80" localSheetId="4">#REF!</definedName>
    <definedName name="CS_80" localSheetId="13">#REF!</definedName>
    <definedName name="CS_80" localSheetId="14">#REF!</definedName>
    <definedName name="CS_80" localSheetId="16">#REF!</definedName>
    <definedName name="CS_80" localSheetId="9">#REF!</definedName>
    <definedName name="CS_80">#REF!</definedName>
    <definedName name="CS_80S" localSheetId="4">#REF!</definedName>
    <definedName name="CS_80S" localSheetId="13">#REF!</definedName>
    <definedName name="CS_80S" localSheetId="14">#REF!</definedName>
    <definedName name="CS_80S" localSheetId="16">#REF!</definedName>
    <definedName name="CS_80S" localSheetId="9">#REF!</definedName>
    <definedName name="CS_80S">#REF!</definedName>
    <definedName name="CS_STD" localSheetId="4">#REF!</definedName>
    <definedName name="CS_STD" localSheetId="13">#REF!</definedName>
    <definedName name="CS_STD" localSheetId="14">#REF!</definedName>
    <definedName name="CS_STD" localSheetId="16">#REF!</definedName>
    <definedName name="CS_STD" localSheetId="9">#REF!</definedName>
    <definedName name="CS_STD">#REF!</definedName>
    <definedName name="CS_XS" localSheetId="4">#REF!</definedName>
    <definedName name="CS_XS" localSheetId="13">#REF!</definedName>
    <definedName name="CS_XS" localSheetId="14">#REF!</definedName>
    <definedName name="CS_XS" localSheetId="16">#REF!</definedName>
    <definedName name="CS_XS" localSheetId="9">#REF!</definedName>
    <definedName name="CS_XS">#REF!</definedName>
    <definedName name="CS_XXS" localSheetId="4">#REF!</definedName>
    <definedName name="CS_XXS" localSheetId="13">#REF!</definedName>
    <definedName name="CS_XXS" localSheetId="14">#REF!</definedName>
    <definedName name="CS_XXS" localSheetId="16">#REF!</definedName>
    <definedName name="CS_XXS" localSheetId="9">#REF!</definedName>
    <definedName name="CS_XXS">#REF!</definedName>
    <definedName name="cv" localSheetId="4" hidden="1">{"'TDTGT (theo Dphuong)'!$A$4:$F$75"}</definedName>
    <definedName name="cv" localSheetId="13" hidden="1">{"'TDTGT (theo Dphuong)'!$A$4:$F$75"}</definedName>
    <definedName name="cv" localSheetId="14" hidden="1">{"'TDTGT (theo Dphuong)'!$A$4:$F$75"}</definedName>
    <definedName name="cv" localSheetId="15" hidden="1">{"'TDTGT (theo Dphuong)'!$A$4:$F$75"}</definedName>
    <definedName name="cv" localSheetId="16" hidden="1">{"'TDTGT (theo Dphuong)'!$A$4:$F$75"}</definedName>
    <definedName name="cv" localSheetId="9" hidden="1">{"'TDTGT (theo Dphuong)'!$A$4:$F$75"}</definedName>
    <definedName name="cv" localSheetId="1" hidden="1">{"'TDTGT (theo Dphuong)'!$A$4:$F$75"}</definedName>
    <definedName name="cv" localSheetId="3" hidden="1">{"'TDTGT (theo Dphuong)'!$A$4:$F$75"}</definedName>
    <definedName name="cv" hidden="1">{"'TDTGT (theo Dphuong)'!$A$4:$F$75"}</definedName>
    <definedName name="cx" localSheetId="4">#REF!</definedName>
    <definedName name="cx" localSheetId="13">#REF!</definedName>
    <definedName name="cx" localSheetId="14">#REF!</definedName>
    <definedName name="cx" localSheetId="16">#REF!</definedName>
    <definedName name="cx" localSheetId="9">#REF!</definedName>
    <definedName name="cx" localSheetId="3">#REF!</definedName>
    <definedName name="cx">#REF!</definedName>
    <definedName name="d" localSheetId="4" hidden="1">#REF!</definedName>
    <definedName name="d" localSheetId="13" hidden="1">#REF!</definedName>
    <definedName name="d" localSheetId="14" hidden="1">#REF!</definedName>
    <definedName name="d" localSheetId="16" hidden="1">#REF!</definedName>
    <definedName name="d" localSheetId="9" hidden="1">#REF!</definedName>
    <definedName name="d" localSheetId="3" hidden="1">#REF!</definedName>
    <definedName name="d" hidden="1">#REF!</definedName>
    <definedName name="dd" localSheetId="4">#REF!</definedName>
    <definedName name="dd" localSheetId="13">#REF!</definedName>
    <definedName name="dd" localSheetId="14">#REF!</definedName>
    <definedName name="dd" localSheetId="16">#REF!</definedName>
    <definedName name="dd" localSheetId="9">#REF!</definedName>
    <definedName name="dd" localSheetId="3">#REF!</definedName>
    <definedName name="dd">#REF!</definedName>
    <definedName name="df" localSheetId="4" hidden="1">#REF!</definedName>
    <definedName name="df" localSheetId="13" hidden="1">#REF!</definedName>
    <definedName name="df" localSheetId="14" hidden="1">#REF!</definedName>
    <definedName name="df" localSheetId="16" hidden="1">#REF!</definedName>
    <definedName name="df" localSheetId="9" hidden="1">#REF!</definedName>
    <definedName name="df" hidden="1">#REF!</definedName>
    <definedName name="dg" localSheetId="4">#REF!</definedName>
    <definedName name="dg" localSheetId="13">#REF!</definedName>
    <definedName name="dg" localSheetId="14">#REF!</definedName>
    <definedName name="dg" localSheetId="16">#REF!</definedName>
    <definedName name="dg" localSheetId="9">#REF!</definedName>
    <definedName name="dg">#REF!</definedName>
    <definedName name="dien" localSheetId="4">#REF!</definedName>
    <definedName name="dien" localSheetId="13">#REF!</definedName>
    <definedName name="dien" localSheetId="14">#REF!</definedName>
    <definedName name="dien" localSheetId="16">#REF!</definedName>
    <definedName name="dien" localSheetId="9">#REF!</definedName>
    <definedName name="dien">#REF!</definedName>
    <definedName name="dn" localSheetId="4" hidden="1">{"'TDTGT (theo Dphuong)'!$A$4:$F$75"}</definedName>
    <definedName name="dn" localSheetId="13" hidden="1">{"'TDTGT (theo Dphuong)'!$A$4:$F$75"}</definedName>
    <definedName name="dn" localSheetId="14" hidden="1">{"'TDTGT (theo Dphuong)'!$A$4:$F$75"}</definedName>
    <definedName name="dn" localSheetId="15" hidden="1">{"'TDTGT (theo Dphuong)'!$A$4:$F$75"}</definedName>
    <definedName name="dn" localSheetId="16" hidden="1">{"'TDTGT (theo Dphuong)'!$A$4:$F$75"}</definedName>
    <definedName name="dn" localSheetId="9" hidden="1">{"'TDTGT (theo Dphuong)'!$A$4:$F$75"}</definedName>
    <definedName name="dn" localSheetId="1" hidden="1">{"'TDTGT (theo Dphuong)'!$A$4:$F$75"}</definedName>
    <definedName name="dn" localSheetId="3" hidden="1">{"'TDTGT (theo Dphuong)'!$A$4:$F$75"}</definedName>
    <definedName name="dn" hidden="1">{"'TDTGT (theo Dphuong)'!$A$4:$F$75"}</definedName>
    <definedName name="ffddg" localSheetId="4">#REF!</definedName>
    <definedName name="ffddg" localSheetId="13">#REF!</definedName>
    <definedName name="ffddg" localSheetId="14">#REF!</definedName>
    <definedName name="ffddg" localSheetId="16">#REF!</definedName>
    <definedName name="ffddg" localSheetId="3">#REF!</definedName>
    <definedName name="ffddg">#REF!</definedName>
    <definedName name="FP" localSheetId="3">'[1]COAT&amp;WRAP-QIOT-#3'!#REF!</definedName>
    <definedName name="FP">'[1]COAT&amp;WRAP-QIOT-#3'!#REF!</definedName>
    <definedName name="h" localSheetId="4" hidden="1">{"'TDTGT (theo Dphuong)'!$A$4:$F$75"}</definedName>
    <definedName name="h" localSheetId="13" hidden="1">{"'TDTGT (theo Dphuong)'!$A$4:$F$75"}</definedName>
    <definedName name="h" localSheetId="14" hidden="1">{"'TDTGT (theo Dphuong)'!$A$4:$F$75"}</definedName>
    <definedName name="h" localSheetId="15" hidden="1">{"'TDTGT (theo Dphuong)'!$A$4:$F$75"}</definedName>
    <definedName name="h" localSheetId="16" hidden="1">{"'TDTGT (theo Dphuong)'!$A$4:$F$75"}</definedName>
    <definedName name="h" localSheetId="9" hidden="1">{"'TDTGT (theo Dphuong)'!$A$4:$F$75"}</definedName>
    <definedName name="h" localSheetId="1" hidden="1">{"'TDTGT (theo Dphuong)'!$A$4:$F$75"}</definedName>
    <definedName name="h" localSheetId="3" hidden="1">{"'TDTGT (theo Dphuong)'!$A$4:$F$75"}</definedName>
    <definedName name="h" hidden="1">{"'TDTGT (theo Dphuong)'!$A$4:$F$75"}</definedName>
    <definedName name="hab" localSheetId="4">#REF!</definedName>
    <definedName name="hab" localSheetId="13">#REF!</definedName>
    <definedName name="hab" localSheetId="14">#REF!</definedName>
    <definedName name="hab" localSheetId="16">#REF!</definedName>
    <definedName name="hab" localSheetId="9">#REF!</definedName>
    <definedName name="hab" localSheetId="3">#REF!</definedName>
    <definedName name="hab">#REF!</definedName>
    <definedName name="habac" localSheetId="4">#REF!</definedName>
    <definedName name="habac" localSheetId="13">#REF!</definedName>
    <definedName name="habac" localSheetId="14">#REF!</definedName>
    <definedName name="habac" localSheetId="16">#REF!</definedName>
    <definedName name="habac" localSheetId="9">#REF!</definedName>
    <definedName name="habac" localSheetId="3">#REF!</definedName>
    <definedName name="habac">#REF!</definedName>
    <definedName name="Habac1">'[3]7 THAI NGUYEN'!$A$11</definedName>
    <definedName name="hhg" localSheetId="4">#REF!</definedName>
    <definedName name="hhg" localSheetId="13">#REF!</definedName>
    <definedName name="hhg" localSheetId="14">#REF!</definedName>
    <definedName name="hhg" localSheetId="16">#REF!</definedName>
    <definedName name="hhg" localSheetId="9">#REF!</definedName>
    <definedName name="hhg" localSheetId="3">#REF!</definedName>
    <definedName name="hhg">#REF!</definedName>
    <definedName name="HTML_CodePage" hidden="1">1252</definedName>
    <definedName name="HTML_Control" localSheetId="4" hidden="1">{"'TDTGT (theo Dphuong)'!$A$4:$F$75"}</definedName>
    <definedName name="HTML_Control" localSheetId="13" hidden="1">{"'TDTGT (theo Dphuong)'!$A$4:$F$75"}</definedName>
    <definedName name="HTML_Control" localSheetId="14" hidden="1">{"'TDTGT (theo Dphuong)'!$A$4:$F$75"}</definedName>
    <definedName name="HTML_Control" localSheetId="15" hidden="1">{"'TDTGT (theo Dphuong)'!$A$4:$F$75"}</definedName>
    <definedName name="HTML_Control" localSheetId="16" hidden="1">{"'TDTGT (theo Dphuong)'!$A$4:$F$75"}</definedName>
    <definedName name="HTML_Control" localSheetId="9" hidden="1">{"'TDTGT (theo Dphuong)'!$A$4:$F$75"}</definedName>
    <definedName name="HTML_Control" localSheetId="1" hidden="1">{"'TDTGT (theo Dphuong)'!$A$4:$F$75"}</definedName>
    <definedName name="HTML_Control" localSheetId="3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4" hidden="1">{#N/A,#N/A,FALSE,"Chung"}</definedName>
    <definedName name="i" localSheetId="13" hidden="1">{#N/A,#N/A,FALSE,"Chung"}</definedName>
    <definedName name="i" localSheetId="14" hidden="1">{#N/A,#N/A,FALSE,"Chung"}</definedName>
    <definedName name="i" localSheetId="15" hidden="1">{#N/A,#N/A,FALSE,"Chung"}</definedName>
    <definedName name="i" localSheetId="16" hidden="1">{#N/A,#N/A,FALSE,"Chung"}</definedName>
    <definedName name="i" localSheetId="9" hidden="1">{#N/A,#N/A,FALSE,"Chung"}</definedName>
    <definedName name="i" localSheetId="1" hidden="1">{#N/A,#N/A,FALSE,"Chung"}</definedName>
    <definedName name="i" localSheetId="3" hidden="1">{#N/A,#N/A,FALSE,"Chung"}</definedName>
    <definedName name="i" hidden="1">{#N/A,#N/A,FALSE,"Chung"}</definedName>
    <definedName name="IO">'[1]COAT&amp;WRAP-QIOT-#3'!#REF!</definedName>
    <definedName name="kjh" localSheetId="4" hidden="1">{#N/A,#N/A,FALSE,"Chung"}</definedName>
    <definedName name="kjh" localSheetId="13" hidden="1">{#N/A,#N/A,FALSE,"Chung"}</definedName>
    <definedName name="kjh" localSheetId="14" hidden="1">{#N/A,#N/A,FALSE,"Chung"}</definedName>
    <definedName name="kjh" localSheetId="15" hidden="1">{#N/A,#N/A,FALSE,"Chung"}</definedName>
    <definedName name="kjh" localSheetId="16" hidden="1">{#N/A,#N/A,FALSE,"Chung"}</definedName>
    <definedName name="kjh" localSheetId="9" hidden="1">{#N/A,#N/A,FALSE,"Chung"}</definedName>
    <definedName name="kjh" localSheetId="1" hidden="1">{#N/A,#N/A,FALSE,"Chung"}</definedName>
    <definedName name="kjh" localSheetId="3" hidden="1">{#N/A,#N/A,FALSE,"Chung"}</definedName>
    <definedName name="kjh" hidden="1">{#N/A,#N/A,FALSE,"Chung"}</definedName>
    <definedName name="kjhjfhdjkfndfndf" localSheetId="4">#REF!</definedName>
    <definedName name="kjhjfhdjkfndfndf" localSheetId="13">#REF!</definedName>
    <definedName name="kjhjfhdjkfndfndf" localSheetId="14">#REF!</definedName>
    <definedName name="kjhjfhdjkfndfndf" localSheetId="16">#REF!</definedName>
    <definedName name="kjhjfhdjkfndfndf" localSheetId="9">#REF!</definedName>
    <definedName name="kjhjfhdjkfndfndf" localSheetId="3">#REF!</definedName>
    <definedName name="kjhjfhdjkfndfndf">#REF!</definedName>
    <definedName name="m" localSheetId="4" hidden="1">{"'TDTGT (theo Dphuong)'!$A$4:$F$75"}</definedName>
    <definedName name="m" localSheetId="13" hidden="1">{"'TDTGT (theo Dphuong)'!$A$4:$F$75"}</definedName>
    <definedName name="m" localSheetId="14" hidden="1">{"'TDTGT (theo Dphuong)'!$A$4:$F$75"}</definedName>
    <definedName name="m" localSheetId="15" hidden="1">{"'TDTGT (theo Dphuong)'!$A$4:$F$75"}</definedName>
    <definedName name="m" localSheetId="16" hidden="1">{"'TDTGT (theo Dphuong)'!$A$4:$F$75"}</definedName>
    <definedName name="m" localSheetId="9" hidden="1">{"'TDTGT (theo Dphuong)'!$A$4:$F$75"}</definedName>
    <definedName name="m" localSheetId="1" hidden="1">{"'TDTGT (theo Dphuong)'!$A$4:$F$75"}</definedName>
    <definedName name="m" localSheetId="3" hidden="1">{"'TDTGT (theo Dphuong)'!$A$4:$F$75"}</definedName>
    <definedName name="m" hidden="1">{"'TDTGT (theo Dphuong)'!$A$4:$F$75"}</definedName>
    <definedName name="MAT">'[1]COAT&amp;WRAP-QIOT-#3'!#REF!</definedName>
    <definedName name="mc" localSheetId="4">#REF!</definedName>
    <definedName name="mc" localSheetId="13">#REF!</definedName>
    <definedName name="mc" localSheetId="14">#REF!</definedName>
    <definedName name="mc" localSheetId="16">#REF!</definedName>
    <definedName name="mc" localSheetId="9">#REF!</definedName>
    <definedName name="mc" localSheetId="3">#REF!</definedName>
    <definedName name="mc">#REF!</definedName>
    <definedName name="MF" localSheetId="3">'[1]COAT&amp;WRAP-QIOT-#3'!#REF!</definedName>
    <definedName name="MF">'[1]COAT&amp;WRAP-QIOT-#3'!#REF!</definedName>
    <definedName name="mnh" localSheetId="3">'[4]2.74'!#REF!</definedName>
    <definedName name="mnh">'[4]2.74'!#REF!</definedName>
    <definedName name="n" localSheetId="3">'[4]2.74'!#REF!</definedName>
    <definedName name="n">'[4]2.74'!#REF!</definedName>
    <definedName name="nhan" localSheetId="4">#REF!</definedName>
    <definedName name="nhan" localSheetId="13">#REF!</definedName>
    <definedName name="nhan" localSheetId="14">#REF!</definedName>
    <definedName name="nhan" localSheetId="16">#REF!</definedName>
    <definedName name="nhan" localSheetId="9">#REF!</definedName>
    <definedName name="nhan" localSheetId="3">#REF!</definedName>
    <definedName name="nhan">#REF!</definedName>
    <definedName name="Nhan_xet_cua_dai">"Picture 1"</definedName>
    <definedName name="nuoc" localSheetId="4">#REF!</definedName>
    <definedName name="nuoc" localSheetId="13">#REF!</definedName>
    <definedName name="nuoc" localSheetId="14">#REF!</definedName>
    <definedName name="nuoc" localSheetId="16">#REF!</definedName>
    <definedName name="nuoc" localSheetId="3">#REF!</definedName>
    <definedName name="nuoc">#REF!</definedName>
    <definedName name="oanh" localSheetId="4" hidden="1">{#N/A,#N/A,FALSE,"Chung"}</definedName>
    <definedName name="oanh" localSheetId="13" hidden="1">{#N/A,#N/A,FALSE,"Chung"}</definedName>
    <definedName name="oanh" localSheetId="14" hidden="1">{#N/A,#N/A,FALSE,"Chung"}</definedName>
    <definedName name="oanh" localSheetId="15" hidden="1">{#N/A,#N/A,FALSE,"Chung"}</definedName>
    <definedName name="oanh" localSheetId="16" hidden="1">{#N/A,#N/A,FALSE,"Chung"}</definedName>
    <definedName name="oanh" localSheetId="9" hidden="1">{#N/A,#N/A,FALSE,"Chung"}</definedName>
    <definedName name="oanh" localSheetId="1" hidden="1">{#N/A,#N/A,FALSE,"Chung"}</definedName>
    <definedName name="oanh" localSheetId="3" hidden="1">{#N/A,#N/A,FALSE,"Chung"}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[5]IBASE!$AH$16:$AV$110</definedName>
    <definedName name="_xlnm.Print_Area" localSheetId="3">'Tổng quan (2)'!$A$1:$M$52</definedName>
    <definedName name="Print_Area_MI">[6]ESTI.!$A$1:$U$52</definedName>
    <definedName name="_xlnm.Print_Titles" localSheetId="4">'1.Nông nghiệp'!$4:$5</definedName>
    <definedName name="_xlnm.Print_Titles" localSheetId="5">'2.IIPthang'!#REF!</definedName>
    <definedName name="_xlnm.Print_Titles" localSheetId="3">'Tổng quan (2)'!$3:$4</definedName>
    <definedName name="_xlnm.Print_Titles">'[7]TiÕn ®é thùc hiÖn KC'!#REF!</definedName>
    <definedName name="pt" localSheetId="4">#REF!</definedName>
    <definedName name="pt" localSheetId="13">#REF!</definedName>
    <definedName name="pt" localSheetId="14">#REF!</definedName>
    <definedName name="pt" localSheetId="16">#REF!</definedName>
    <definedName name="pt" localSheetId="9">#REF!</definedName>
    <definedName name="pt" localSheetId="3">#REF!</definedName>
    <definedName name="pt">#REF!</definedName>
    <definedName name="ptr" localSheetId="4">#REF!</definedName>
    <definedName name="ptr" localSheetId="13">#REF!</definedName>
    <definedName name="ptr" localSheetId="14">#REF!</definedName>
    <definedName name="ptr" localSheetId="16">#REF!</definedName>
    <definedName name="ptr" localSheetId="9">#REF!</definedName>
    <definedName name="ptr" localSheetId="3">#REF!</definedName>
    <definedName name="ptr">#REF!</definedName>
    <definedName name="ptvt">'[8]ma-pt'!$A$6:$IV$228</definedName>
    <definedName name="qưeqwrqw" localSheetId="4" hidden="1">{#N/A,#N/A,FALSE,"Chung"}</definedName>
    <definedName name="qưeqwrqw" localSheetId="13" hidden="1">{#N/A,#N/A,FALSE,"Chung"}</definedName>
    <definedName name="qưeqwrqw" localSheetId="14" hidden="1">{#N/A,#N/A,FALSE,"Chung"}</definedName>
    <definedName name="qưeqwrqw" localSheetId="15" hidden="1">{#N/A,#N/A,FALSE,"Chung"}</definedName>
    <definedName name="qưeqwrqw" localSheetId="16" hidden="1">{#N/A,#N/A,FALSE,"Chung"}</definedName>
    <definedName name="qưeqwrqw" localSheetId="9" hidden="1">{#N/A,#N/A,FALSE,"Chung"}</definedName>
    <definedName name="qưeqwrqw" localSheetId="1" hidden="1">{#N/A,#N/A,FALSE,"Chung"}</definedName>
    <definedName name="qưeqwrqw" localSheetId="3" hidden="1">{#N/A,#N/A,FALSE,"Chung"}</definedName>
    <definedName name="qưeqwrqw" hidden="1">{#N/A,#N/A,FALSE,"Chung"}</definedName>
    <definedName name="RT">'[1]COAT&amp;WRAP-QIOT-#3'!#REF!</definedName>
    <definedName name="SB">[5]IBASE!$AH$7:$AL$14</definedName>
    <definedName name="SORT" localSheetId="4">#REF!</definedName>
    <definedName name="SORT" localSheetId="13">#REF!</definedName>
    <definedName name="SORT" localSheetId="14">#REF!</definedName>
    <definedName name="SORT" localSheetId="16">#REF!</definedName>
    <definedName name="SORT" localSheetId="9">#REF!</definedName>
    <definedName name="SORT" localSheetId="3">#REF!</definedName>
    <definedName name="SORT">#REF!</definedName>
    <definedName name="SORT_AREA">'[6]DI-ESTI'!$A$8:$R$489</definedName>
    <definedName name="SP">'[1]PNT-QUOT-#3'!#REF!</definedName>
    <definedName name="sss" localSheetId="4">#REF!</definedName>
    <definedName name="sss" localSheetId="13">#REF!</definedName>
    <definedName name="sss" localSheetId="14">#REF!</definedName>
    <definedName name="sss" localSheetId="16">#REF!</definedName>
    <definedName name="sss" localSheetId="9">#REF!</definedName>
    <definedName name="sss" localSheetId="3">#REF!</definedName>
    <definedName name="sss">#REF!</definedName>
    <definedName name="TBA" localSheetId="4">#REF!</definedName>
    <definedName name="TBA" localSheetId="13">#REF!</definedName>
    <definedName name="TBA" localSheetId="14">#REF!</definedName>
    <definedName name="TBA" localSheetId="16">#REF!</definedName>
    <definedName name="TBA" localSheetId="9">#REF!</definedName>
    <definedName name="TBA" localSheetId="3">#REF!</definedName>
    <definedName name="TBA">#REF!</definedName>
    <definedName name="td" localSheetId="4">#REF!</definedName>
    <definedName name="td" localSheetId="13">#REF!</definedName>
    <definedName name="td" localSheetId="14">#REF!</definedName>
    <definedName name="td" localSheetId="16">#REF!</definedName>
    <definedName name="td" localSheetId="9">#REF!</definedName>
    <definedName name="td" localSheetId="3">#REF!</definedName>
    <definedName name="td">#REF!</definedName>
    <definedName name="th_bl" localSheetId="4">#REF!</definedName>
    <definedName name="th_bl" localSheetId="13">#REF!</definedName>
    <definedName name="th_bl" localSheetId="14">#REF!</definedName>
    <definedName name="th_bl" localSheetId="16">#REF!</definedName>
    <definedName name="th_bl" localSheetId="9">#REF!</definedName>
    <definedName name="th_bl">#REF!</definedName>
    <definedName name="thanh" localSheetId="4" hidden="1">{"'TDTGT (theo Dphuong)'!$A$4:$F$75"}</definedName>
    <definedName name="thanh" localSheetId="13" hidden="1">{"'TDTGT (theo Dphuong)'!$A$4:$F$75"}</definedName>
    <definedName name="thanh" localSheetId="14" hidden="1">{"'TDTGT (theo Dphuong)'!$A$4:$F$75"}</definedName>
    <definedName name="thanh" localSheetId="15" hidden="1">{"'TDTGT (theo Dphuong)'!$A$4:$F$75"}</definedName>
    <definedName name="thanh" localSheetId="16" hidden="1">{"'TDTGT (theo Dphuong)'!$A$4:$F$75"}</definedName>
    <definedName name="thanh" localSheetId="9" hidden="1">{"'TDTGT (theo Dphuong)'!$A$4:$F$75"}</definedName>
    <definedName name="thanh" localSheetId="1" hidden="1">{"'TDTGT (theo Dphuong)'!$A$4:$F$75"}</definedName>
    <definedName name="thanh" localSheetId="3" hidden="1">{"'TDTGT (theo Dphuong)'!$A$4:$F$75"}</definedName>
    <definedName name="thanh" hidden="1">{"'TDTGT (theo Dphuong)'!$A$4:$F$75"}</definedName>
    <definedName name="THK">'[1]COAT&amp;WRAP-QIOT-#3'!#REF!</definedName>
    <definedName name="Tnghiep" localSheetId="4" hidden="1">{"'TDTGT (theo Dphuong)'!$A$4:$F$75"}</definedName>
    <definedName name="Tnghiep" localSheetId="13" hidden="1">{"'TDTGT (theo Dphuong)'!$A$4:$F$75"}</definedName>
    <definedName name="Tnghiep" localSheetId="14" hidden="1">{"'TDTGT (theo Dphuong)'!$A$4:$F$75"}</definedName>
    <definedName name="Tnghiep" localSheetId="15" hidden="1">{"'TDTGT (theo Dphuong)'!$A$4:$F$75"}</definedName>
    <definedName name="Tnghiep" localSheetId="16" hidden="1">{"'TDTGT (theo Dphuong)'!$A$4:$F$75"}</definedName>
    <definedName name="Tnghiep" localSheetId="9" hidden="1">{"'TDTGT (theo Dphuong)'!$A$4:$F$75"}</definedName>
    <definedName name="Tnghiep" localSheetId="1" hidden="1">{"'TDTGT (theo Dphuong)'!$A$4:$F$75"}</definedName>
    <definedName name="Tnghiep" localSheetId="3" hidden="1">{"'TDTGT (theo Dphuong)'!$A$4:$F$75"}</definedName>
    <definedName name="Tnghiep" hidden="1">{"'TDTGT (theo Dphuong)'!$A$4:$F$75"}</definedName>
    <definedName name="ttt" localSheetId="4">#REF!</definedName>
    <definedName name="ttt" localSheetId="13">#REF!</definedName>
    <definedName name="ttt" localSheetId="14">#REF!</definedName>
    <definedName name="ttt" localSheetId="16">#REF!</definedName>
    <definedName name="ttt" localSheetId="3">#REF!</definedName>
    <definedName name="ttt">#REF!</definedName>
    <definedName name="vfff" localSheetId="4">#REF!</definedName>
    <definedName name="vfff" localSheetId="13">#REF!</definedName>
    <definedName name="vfff" localSheetId="14">#REF!</definedName>
    <definedName name="vfff" localSheetId="16">#REF!</definedName>
    <definedName name="vfff" localSheetId="9">#REF!</definedName>
    <definedName name="vfff" localSheetId="3">#REF!</definedName>
    <definedName name="vfff">#REF!</definedName>
    <definedName name="vv" localSheetId="4" hidden="1">{"'TDTGT (theo Dphuong)'!$A$4:$F$75"}</definedName>
    <definedName name="vv" localSheetId="13" hidden="1">{"'TDTGT (theo Dphuong)'!$A$4:$F$75"}</definedName>
    <definedName name="vv" localSheetId="14" hidden="1">{"'TDTGT (theo Dphuong)'!$A$4:$F$75"}</definedName>
    <definedName name="vv" localSheetId="15" hidden="1">{"'TDTGT (theo Dphuong)'!$A$4:$F$75"}</definedName>
    <definedName name="vv" localSheetId="16" hidden="1">{"'TDTGT (theo Dphuong)'!$A$4:$F$75"}</definedName>
    <definedName name="vv" localSheetId="9" hidden="1">{"'TDTGT (theo Dphuong)'!$A$4:$F$75"}</definedName>
    <definedName name="vv" localSheetId="1" hidden="1">{"'TDTGT (theo Dphuong)'!$A$4:$F$75"}</definedName>
    <definedName name="vv" localSheetId="3" hidden="1">{"'TDTGT (theo Dphuong)'!$A$4:$F$75"}</definedName>
    <definedName name="vv" hidden="1">{"'TDTGT (theo Dphuong)'!$A$4:$F$75"}</definedName>
    <definedName name="wrn.thu." localSheetId="4" hidden="1">{#N/A,#N/A,FALSE,"Chung"}</definedName>
    <definedName name="wrn.thu." localSheetId="13" hidden="1">{#N/A,#N/A,FALSE,"Chung"}</definedName>
    <definedName name="wrn.thu." localSheetId="14" hidden="1">{#N/A,#N/A,FALSE,"Chung"}</definedName>
    <definedName name="wrn.thu." localSheetId="15" hidden="1">{#N/A,#N/A,FALSE,"Chung"}</definedName>
    <definedName name="wrn.thu." localSheetId="16" hidden="1">{#N/A,#N/A,FALSE,"Chung"}</definedName>
    <definedName name="wrn.thu." localSheetId="9" hidden="1">{#N/A,#N/A,FALSE,"Chung"}</definedName>
    <definedName name="wrn.thu." localSheetId="1" hidden="1">{#N/A,#N/A,FALSE,"Chung"}</definedName>
    <definedName name="wrn.thu." localSheetId="3" hidden="1">{#N/A,#N/A,FALSE,"Chung"}</definedName>
    <definedName name="wrn.thu." hidden="1">{#N/A,#N/A,FALSE,"Chung"}</definedName>
    <definedName name="xd">'[9]7 THAI NGUYEN'!$A$11</definedName>
    <definedName name="ZYX" localSheetId="4">#REF!</definedName>
    <definedName name="ZYX" localSheetId="13">#REF!</definedName>
    <definedName name="ZYX" localSheetId="14">#REF!</definedName>
    <definedName name="ZYX" localSheetId="16">#REF!</definedName>
    <definedName name="ZYX" localSheetId="9">#REF!</definedName>
    <definedName name="ZYX" localSheetId="3">#REF!</definedName>
    <definedName name="ZYX">#REF!</definedName>
    <definedName name="ZZZ" localSheetId="4">#REF!</definedName>
    <definedName name="ZZZ" localSheetId="13">#REF!</definedName>
    <definedName name="ZZZ" localSheetId="14">#REF!</definedName>
    <definedName name="ZZZ" localSheetId="16">#REF!</definedName>
    <definedName name="ZZZ" localSheetId="9">#REF!</definedName>
    <definedName name="ZZZ" localSheetId="3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2" l="1"/>
  <c r="C46" i="2"/>
  <c r="E9" i="19" l="1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24" i="19"/>
  <c r="E8" i="19"/>
  <c r="E9" i="18"/>
  <c r="E10" i="18"/>
  <c r="E11" i="18"/>
  <c r="E12" i="18"/>
  <c r="E13" i="18"/>
  <c r="E14" i="18"/>
  <c r="E15" i="18"/>
  <c r="E16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8" i="18"/>
  <c r="C21" i="11"/>
  <c r="D21" i="11"/>
  <c r="E21" i="11"/>
  <c r="C22" i="11"/>
  <c r="D22" i="11"/>
  <c r="E22" i="11"/>
  <c r="C23" i="11"/>
  <c r="D23" i="11"/>
  <c r="E23" i="11"/>
  <c r="C24" i="11"/>
  <c r="D24" i="11"/>
  <c r="E24" i="11"/>
  <c r="D20" i="11"/>
  <c r="E20" i="11"/>
  <c r="C20" i="11"/>
  <c r="E14" i="20"/>
  <c r="E6" i="20"/>
  <c r="E7" i="20"/>
  <c r="E8" i="20"/>
  <c r="E9" i="20"/>
  <c r="E10" i="20"/>
  <c r="E11" i="20"/>
  <c r="E12" i="20"/>
  <c r="E13" i="20"/>
  <c r="E15" i="20"/>
  <c r="E16" i="20"/>
  <c r="E17" i="20"/>
  <c r="E18" i="20"/>
  <c r="E19" i="20"/>
  <c r="E20" i="20"/>
  <c r="E21" i="20"/>
  <c r="E22" i="20"/>
  <c r="E23" i="20"/>
  <c r="E24" i="20"/>
  <c r="E25" i="20"/>
  <c r="E26" i="20"/>
  <c r="E27" i="20"/>
  <c r="E28" i="20"/>
  <c r="E30" i="20"/>
  <c r="E5" i="20"/>
  <c r="C19" i="11" l="1"/>
  <c r="K378" i="22"/>
  <c r="H378" i="22"/>
  <c r="G378" i="22"/>
  <c r="K377" i="22"/>
  <c r="H377" i="22"/>
  <c r="G377" i="22"/>
  <c r="K376" i="22"/>
  <c r="H376" i="22"/>
  <c r="G376" i="22"/>
  <c r="K370" i="22"/>
  <c r="H370" i="22"/>
  <c r="G370" i="22"/>
  <c r="K368" i="22"/>
  <c r="K367" i="22"/>
  <c r="K366" i="22"/>
  <c r="H368" i="22"/>
  <c r="G368" i="22"/>
  <c r="H367" i="22"/>
  <c r="G367" i="22"/>
  <c r="G366" i="22"/>
  <c r="H366" i="22"/>
  <c r="K354" i="22"/>
  <c r="K355" i="22"/>
  <c r="K356" i="22"/>
  <c r="K357" i="22"/>
  <c r="K358" i="22"/>
  <c r="J354" i="22"/>
  <c r="J355" i="22"/>
  <c r="J356" i="22"/>
  <c r="J357" i="22"/>
  <c r="J358" i="22"/>
  <c r="H354" i="22"/>
  <c r="H355" i="22"/>
  <c r="H356" i="22"/>
  <c r="H357" i="22"/>
  <c r="H358" i="22"/>
  <c r="G354" i="22"/>
  <c r="G355" i="22"/>
  <c r="G356" i="22"/>
  <c r="G357" i="22"/>
  <c r="G358" i="22"/>
  <c r="K353" i="22"/>
  <c r="J353" i="22"/>
  <c r="G353" i="22"/>
  <c r="H353" i="22"/>
  <c r="K347" i="22"/>
  <c r="K348" i="22"/>
  <c r="K349" i="22"/>
  <c r="K350" i="22"/>
  <c r="K351" i="22"/>
  <c r="J347" i="22"/>
  <c r="J348" i="22"/>
  <c r="J349" i="22"/>
  <c r="J350" i="22"/>
  <c r="J351" i="22"/>
  <c r="H347" i="22"/>
  <c r="H348" i="22"/>
  <c r="H349" i="22"/>
  <c r="H350" i="22"/>
  <c r="H351" i="22"/>
  <c r="H352" i="22"/>
  <c r="G347" i="22"/>
  <c r="G348" i="22"/>
  <c r="G349" i="22"/>
  <c r="G350" i="22"/>
  <c r="G351" i="22"/>
  <c r="G352" i="22"/>
  <c r="K346" i="22"/>
  <c r="J346" i="22"/>
  <c r="H346" i="22"/>
  <c r="G346" i="22"/>
  <c r="K336" i="22"/>
  <c r="K337" i="22"/>
  <c r="K338" i="22"/>
  <c r="K339" i="22"/>
  <c r="K340" i="22"/>
  <c r="K341" i="22"/>
  <c r="K342" i="22"/>
  <c r="K343" i="22"/>
  <c r="K344" i="22"/>
  <c r="J336" i="22"/>
  <c r="J337" i="22"/>
  <c r="J338" i="22"/>
  <c r="J339" i="22"/>
  <c r="J340" i="22"/>
  <c r="J341" i="22"/>
  <c r="J342" i="22"/>
  <c r="J343" i="22"/>
  <c r="J344" i="22"/>
  <c r="H336" i="22"/>
  <c r="H337" i="22"/>
  <c r="H338" i="22"/>
  <c r="H339" i="22"/>
  <c r="H340" i="22"/>
  <c r="H341" i="22"/>
  <c r="H342" i="22"/>
  <c r="H343" i="22"/>
  <c r="H344" i="22"/>
  <c r="G336" i="22"/>
  <c r="G337" i="22"/>
  <c r="G338" i="22"/>
  <c r="G339" i="22"/>
  <c r="G340" i="22"/>
  <c r="G341" i="22"/>
  <c r="G342" i="22"/>
  <c r="G343" i="22"/>
  <c r="G344" i="22"/>
  <c r="F336" i="22"/>
  <c r="F337" i="22"/>
  <c r="F338" i="22"/>
  <c r="F339" i="22"/>
  <c r="F340" i="22"/>
  <c r="F341" i="22"/>
  <c r="F342" i="22"/>
  <c r="F343" i="22"/>
  <c r="F344" i="22"/>
  <c r="F345" i="22"/>
  <c r="F346" i="22"/>
  <c r="F347" i="22"/>
  <c r="F348" i="22"/>
  <c r="F349" i="22"/>
  <c r="F350" i="22"/>
  <c r="F351" i="22"/>
  <c r="F352" i="22"/>
  <c r="F353" i="22"/>
  <c r="F354" i="22"/>
  <c r="F355" i="22"/>
  <c r="F356" i="22"/>
  <c r="F357" i="22"/>
  <c r="F358" i="22"/>
  <c r="K335" i="22"/>
  <c r="J335" i="22"/>
  <c r="H335" i="22"/>
  <c r="G335" i="22"/>
  <c r="F335" i="22"/>
  <c r="K282" i="22"/>
  <c r="K283" i="22"/>
  <c r="K284" i="22"/>
  <c r="K285" i="22"/>
  <c r="K286" i="22"/>
  <c r="K287" i="22"/>
  <c r="K288" i="22"/>
  <c r="K289" i="22"/>
  <c r="K290" i="22"/>
  <c r="K291" i="22"/>
  <c r="K292" i="22"/>
  <c r="K293" i="22"/>
  <c r="K294" i="22"/>
  <c r="K281" i="22"/>
  <c r="H282" i="22"/>
  <c r="H283" i="22"/>
  <c r="H284" i="22"/>
  <c r="H285" i="22"/>
  <c r="H286" i="22"/>
  <c r="H287" i="22"/>
  <c r="H288" i="22"/>
  <c r="H289" i="22"/>
  <c r="H290" i="22"/>
  <c r="H291" i="22"/>
  <c r="H292" i="22"/>
  <c r="H293" i="22"/>
  <c r="H294" i="22"/>
  <c r="H281" i="22"/>
  <c r="K268" i="22"/>
  <c r="K269" i="22"/>
  <c r="K270" i="22"/>
  <c r="K271" i="22"/>
  <c r="K272" i="22"/>
  <c r="K273" i="22"/>
  <c r="K274" i="22"/>
  <c r="K275" i="22"/>
  <c r="K276" i="22"/>
  <c r="K277" i="22"/>
  <c r="K278" i="22"/>
  <c r="K279" i="22"/>
  <c r="K280" i="22"/>
  <c r="H268" i="22"/>
  <c r="H269" i="22"/>
  <c r="H270" i="22"/>
  <c r="H271" i="22"/>
  <c r="H272" i="22"/>
  <c r="H273" i="22"/>
  <c r="H274" i="22"/>
  <c r="H275" i="22"/>
  <c r="H276" i="22"/>
  <c r="H277" i="22"/>
  <c r="H278" i="22"/>
  <c r="H279" i="22"/>
  <c r="H280" i="22"/>
  <c r="K267" i="22"/>
  <c r="H267" i="22"/>
  <c r="J266" i="22"/>
  <c r="J256" i="22"/>
  <c r="J257" i="22"/>
  <c r="J258" i="22"/>
  <c r="J259" i="22"/>
  <c r="J260" i="22"/>
  <c r="J261" i="22"/>
  <c r="J262" i="22"/>
  <c r="J263" i="22"/>
  <c r="J264" i="22"/>
  <c r="J265" i="22"/>
  <c r="J255" i="22"/>
  <c r="J254" i="22"/>
  <c r="H256" i="22"/>
  <c r="H257" i="22"/>
  <c r="H258" i="22"/>
  <c r="H259" i="22"/>
  <c r="H260" i="22"/>
  <c r="H261" i="22"/>
  <c r="H262" i="22"/>
  <c r="H263" i="22"/>
  <c r="H264" i="22"/>
  <c r="H265" i="22"/>
  <c r="H266" i="22"/>
  <c r="G256" i="22"/>
  <c r="G257" i="22"/>
  <c r="G258" i="22"/>
  <c r="G259" i="22"/>
  <c r="G260" i="22"/>
  <c r="G261" i="22"/>
  <c r="G262" i="22"/>
  <c r="G263" i="22"/>
  <c r="G264" i="22"/>
  <c r="G265" i="22"/>
  <c r="G266" i="22"/>
  <c r="F256" i="22"/>
  <c r="F257" i="22"/>
  <c r="F258" i="22"/>
  <c r="F259" i="22"/>
  <c r="F260" i="22"/>
  <c r="F261" i="22"/>
  <c r="F262" i="22"/>
  <c r="F263" i="22"/>
  <c r="F264" i="22"/>
  <c r="F265" i="22"/>
  <c r="F266" i="22"/>
  <c r="G255" i="22"/>
  <c r="H255" i="22"/>
  <c r="F255" i="22"/>
  <c r="G254" i="22"/>
  <c r="H254" i="22"/>
  <c r="F254" i="22"/>
  <c r="K243" i="22"/>
  <c r="K244" i="22"/>
  <c r="K245" i="22"/>
  <c r="K246" i="22"/>
  <c r="K247" i="22"/>
  <c r="K242" i="22"/>
  <c r="J243" i="22"/>
  <c r="J244" i="22"/>
  <c r="J245" i="22"/>
  <c r="J246" i="22"/>
  <c r="J247" i="22"/>
  <c r="J242" i="22"/>
  <c r="H243" i="22"/>
  <c r="H244" i="22"/>
  <c r="H245" i="22"/>
  <c r="H246" i="22"/>
  <c r="H247" i="22"/>
  <c r="H242" i="22"/>
  <c r="G243" i="22"/>
  <c r="I243" i="22" s="1"/>
  <c r="G244" i="22"/>
  <c r="I244" i="22" s="1"/>
  <c r="G245" i="22"/>
  <c r="I245" i="22" s="1"/>
  <c r="G246" i="22"/>
  <c r="G247" i="22"/>
  <c r="G242" i="22"/>
  <c r="F243" i="22"/>
  <c r="F244" i="22"/>
  <c r="F245" i="22"/>
  <c r="F246" i="22"/>
  <c r="F247" i="22"/>
  <c r="F242" i="22"/>
  <c r="I198" i="22"/>
  <c r="I199" i="22"/>
  <c r="I200" i="22"/>
  <c r="I201" i="22"/>
  <c r="I202" i="22"/>
  <c r="I203" i="22"/>
  <c r="I204" i="22"/>
  <c r="I205" i="22"/>
  <c r="I206" i="22"/>
  <c r="I207" i="22"/>
  <c r="I208" i="22"/>
  <c r="I209" i="22"/>
  <c r="I210" i="22"/>
  <c r="I211" i="22"/>
  <c r="I212" i="22"/>
  <c r="I213" i="22"/>
  <c r="I214" i="22"/>
  <c r="I215" i="22"/>
  <c r="I216" i="22"/>
  <c r="I217" i="22"/>
  <c r="I218" i="22"/>
  <c r="I219" i="22"/>
  <c r="I220" i="22"/>
  <c r="I221" i="22"/>
  <c r="I222" i="22"/>
  <c r="I223" i="22"/>
  <c r="I224" i="22"/>
  <c r="I225" i="22"/>
  <c r="I226" i="22"/>
  <c r="I197" i="22"/>
  <c r="H198" i="22"/>
  <c r="H199" i="22"/>
  <c r="H200" i="22"/>
  <c r="H201" i="22"/>
  <c r="H202" i="22"/>
  <c r="H203" i="22"/>
  <c r="H204" i="22"/>
  <c r="H205" i="22"/>
  <c r="H206" i="22"/>
  <c r="H207" i="22"/>
  <c r="H208" i="22"/>
  <c r="H209" i="22"/>
  <c r="H210" i="22"/>
  <c r="H211" i="22"/>
  <c r="H212" i="22"/>
  <c r="H213" i="22"/>
  <c r="H214" i="22"/>
  <c r="H215" i="22"/>
  <c r="H216" i="22"/>
  <c r="H217" i="22"/>
  <c r="H218" i="22"/>
  <c r="H219" i="22"/>
  <c r="H220" i="22"/>
  <c r="H221" i="22"/>
  <c r="H222" i="22"/>
  <c r="H223" i="22"/>
  <c r="H224" i="22"/>
  <c r="H225" i="22"/>
  <c r="H226" i="22"/>
  <c r="H197" i="22"/>
  <c r="G198" i="22"/>
  <c r="G199" i="22"/>
  <c r="G200" i="22"/>
  <c r="G201" i="22"/>
  <c r="G202" i="22"/>
  <c r="G203" i="22"/>
  <c r="G204" i="22"/>
  <c r="G205" i="22"/>
  <c r="G206" i="22"/>
  <c r="G207" i="22"/>
  <c r="G208" i="22"/>
  <c r="G209" i="22"/>
  <c r="G210" i="22"/>
  <c r="G211" i="22"/>
  <c r="G212" i="22"/>
  <c r="G213" i="22"/>
  <c r="G214" i="22"/>
  <c r="G215" i="22"/>
  <c r="G216" i="22"/>
  <c r="G217" i="22"/>
  <c r="G218" i="22"/>
  <c r="G219" i="22"/>
  <c r="G220" i="22"/>
  <c r="G221" i="22"/>
  <c r="G222" i="22"/>
  <c r="G223" i="22"/>
  <c r="G224" i="22"/>
  <c r="G225" i="22"/>
  <c r="G226" i="22"/>
  <c r="G197" i="22"/>
  <c r="F198" i="22"/>
  <c r="F199" i="22"/>
  <c r="F200" i="22"/>
  <c r="F201" i="22"/>
  <c r="F202" i="22"/>
  <c r="F203" i="22"/>
  <c r="F204" i="22"/>
  <c r="F205" i="22"/>
  <c r="F206" i="22"/>
  <c r="F207" i="22"/>
  <c r="F208" i="22"/>
  <c r="F209" i="22"/>
  <c r="F210" i="22"/>
  <c r="F211" i="22"/>
  <c r="F212" i="22"/>
  <c r="F213" i="22"/>
  <c r="F214" i="22"/>
  <c r="F215" i="22"/>
  <c r="F216" i="22"/>
  <c r="F217" i="22"/>
  <c r="F218" i="22"/>
  <c r="F219" i="22"/>
  <c r="F220" i="22"/>
  <c r="F221" i="22"/>
  <c r="F222" i="22"/>
  <c r="F223" i="22"/>
  <c r="F224" i="22"/>
  <c r="F225" i="22"/>
  <c r="F226" i="22"/>
  <c r="F197" i="22"/>
  <c r="K194" i="22"/>
  <c r="H189" i="22"/>
  <c r="H190" i="22"/>
  <c r="H191" i="22"/>
  <c r="H193" i="22"/>
  <c r="H194" i="22"/>
  <c r="H195" i="22"/>
  <c r="G189" i="22"/>
  <c r="G190" i="22"/>
  <c r="G191" i="22"/>
  <c r="G193" i="22"/>
  <c r="G194" i="22"/>
  <c r="G195" i="22"/>
  <c r="E189" i="22"/>
  <c r="E190" i="22"/>
  <c r="E191" i="22"/>
  <c r="E193" i="22"/>
  <c r="E194" i="22"/>
  <c r="E195" i="22"/>
  <c r="D189" i="22"/>
  <c r="D190" i="22"/>
  <c r="D191" i="22"/>
  <c r="D193" i="22"/>
  <c r="D194" i="22"/>
  <c r="D195" i="22"/>
  <c r="H185" i="22"/>
  <c r="H186" i="22"/>
  <c r="G185" i="22"/>
  <c r="G186" i="22"/>
  <c r="E185" i="22"/>
  <c r="E186" i="22"/>
  <c r="D185" i="22"/>
  <c r="D186" i="22"/>
  <c r="H184" i="22"/>
  <c r="G184" i="22"/>
  <c r="E184" i="22"/>
  <c r="D184" i="22"/>
  <c r="I242" i="22" l="1"/>
  <c r="I247" i="22"/>
  <c r="I246" i="22"/>
  <c r="H27" i="22"/>
  <c r="H24" i="22"/>
  <c r="H20" i="22"/>
  <c r="E52" i="28"/>
  <c r="D52" i="28"/>
  <c r="H51" i="28"/>
  <c r="E51" i="28"/>
  <c r="D51" i="28"/>
  <c r="H50" i="28"/>
  <c r="E50" i="28"/>
  <c r="D50" i="28"/>
  <c r="E49" i="28"/>
  <c r="D49" i="28"/>
  <c r="E48" i="28"/>
  <c r="D48" i="28"/>
  <c r="E47" i="28"/>
  <c r="D47" i="28"/>
  <c r="E46" i="28"/>
  <c r="D46" i="28"/>
  <c r="M45" i="28"/>
  <c r="E45" i="28"/>
  <c r="D45" i="28"/>
  <c r="M44" i="28"/>
  <c r="E44" i="28"/>
  <c r="D44" i="28"/>
  <c r="M38" i="28"/>
  <c r="E38" i="28"/>
  <c r="D38" i="28"/>
  <c r="E37" i="28"/>
  <c r="D37" i="28"/>
  <c r="E36" i="28"/>
  <c r="D36" i="28"/>
  <c r="M35" i="28"/>
  <c r="E35" i="28"/>
  <c r="D35" i="28"/>
  <c r="E34" i="28"/>
  <c r="D34" i="28"/>
  <c r="E32" i="28"/>
  <c r="D32" i="28"/>
  <c r="I43" i="28"/>
  <c r="E43" i="28"/>
  <c r="D43" i="28"/>
  <c r="I42" i="28"/>
  <c r="E42" i="28"/>
  <c r="D42" i="28"/>
  <c r="I41" i="28"/>
  <c r="E41" i="28"/>
  <c r="D41" i="28"/>
  <c r="I40" i="28"/>
  <c r="E40" i="28"/>
  <c r="D40" i="28"/>
  <c r="I28" i="28"/>
  <c r="E28" i="28"/>
  <c r="D28" i="28"/>
  <c r="I25" i="28"/>
  <c r="E25" i="28"/>
  <c r="D25" i="28"/>
  <c r="I24" i="28"/>
  <c r="E24" i="28"/>
  <c r="D24" i="28"/>
  <c r="I23" i="28"/>
  <c r="E23" i="28"/>
  <c r="D23" i="28"/>
  <c r="I22" i="28"/>
  <c r="E22" i="28"/>
  <c r="D22" i="28"/>
  <c r="I21" i="28"/>
  <c r="E21" i="28"/>
  <c r="D21" i="28"/>
  <c r="I20" i="28"/>
  <c r="E20" i="28"/>
  <c r="D20" i="28"/>
  <c r="I19" i="28"/>
  <c r="E19" i="28"/>
  <c r="D19" i="28"/>
  <c r="E16" i="28"/>
  <c r="D16" i="28"/>
  <c r="E15" i="28"/>
  <c r="D15" i="28"/>
  <c r="E14" i="28"/>
  <c r="D14" i="28"/>
  <c r="E13" i="28"/>
  <c r="D13" i="28"/>
  <c r="E10" i="28"/>
  <c r="D10" i="28"/>
  <c r="E9" i="28"/>
  <c r="D9" i="28"/>
  <c r="E8" i="28"/>
  <c r="D8" i="28"/>
  <c r="E7" i="28"/>
  <c r="D7" i="28"/>
  <c r="F24" i="19"/>
  <c r="D24" i="19"/>
  <c r="F22" i="19"/>
  <c r="D22" i="19"/>
  <c r="F21" i="19"/>
  <c r="D21" i="19"/>
  <c r="F20" i="19"/>
  <c r="D20" i="19"/>
  <c r="F19" i="19"/>
  <c r="D19" i="19"/>
  <c r="F18" i="19"/>
  <c r="D18" i="19"/>
  <c r="F17" i="19"/>
  <c r="D17" i="19"/>
  <c r="F16" i="19"/>
  <c r="D16" i="19"/>
  <c r="F15" i="19"/>
  <c r="D15" i="19"/>
  <c r="F14" i="19"/>
  <c r="D14" i="19"/>
  <c r="F13" i="19"/>
  <c r="D13" i="19"/>
  <c r="F12" i="19"/>
  <c r="D12" i="19"/>
  <c r="F11" i="19"/>
  <c r="D11" i="19"/>
  <c r="F10" i="19"/>
  <c r="D10" i="19"/>
  <c r="F8" i="19"/>
  <c r="D8" i="19"/>
  <c r="D7" i="19"/>
  <c r="F29" i="18"/>
  <c r="D29" i="18"/>
  <c r="F28" i="18"/>
  <c r="F27" i="18"/>
  <c r="D27" i="18"/>
  <c r="F26" i="18"/>
  <c r="D26" i="18"/>
  <c r="F25" i="18"/>
  <c r="D25" i="18"/>
  <c r="F24" i="18"/>
  <c r="D24" i="18"/>
  <c r="F23" i="18"/>
  <c r="D23" i="18"/>
  <c r="F22" i="18"/>
  <c r="F21" i="18"/>
  <c r="D21" i="18"/>
  <c r="F20" i="18"/>
  <c r="D20" i="18"/>
  <c r="F19" i="18"/>
  <c r="D19" i="18"/>
  <c r="F18" i="18"/>
  <c r="D18" i="18"/>
  <c r="F17" i="18"/>
  <c r="D17" i="18"/>
  <c r="F16" i="18"/>
  <c r="D16" i="18"/>
  <c r="F15" i="18"/>
  <c r="D15" i="18"/>
  <c r="F14" i="18"/>
  <c r="D14" i="18"/>
  <c r="F13" i="18"/>
  <c r="D13" i="18"/>
  <c r="F12" i="18"/>
  <c r="D12" i="18"/>
  <c r="F11" i="18"/>
  <c r="D11" i="18"/>
  <c r="F10" i="18"/>
  <c r="D10" i="18"/>
  <c r="F9" i="18"/>
  <c r="D9" i="18"/>
  <c r="F8" i="18"/>
  <c r="D8" i="18"/>
  <c r="D7" i="18"/>
  <c r="H253" i="22"/>
  <c r="G253" i="22"/>
  <c r="F253" i="22"/>
  <c r="H252" i="22"/>
  <c r="G252" i="22"/>
  <c r="F252" i="22"/>
  <c r="H251" i="22"/>
  <c r="G251" i="22"/>
  <c r="F251" i="22"/>
  <c r="H250" i="22"/>
  <c r="G250" i="22"/>
  <c r="F250" i="22"/>
  <c r="F249" i="22"/>
  <c r="D5" i="10"/>
  <c r="C5" i="10"/>
  <c r="B5" i="10"/>
  <c r="E11" i="7"/>
  <c r="D11" i="7"/>
  <c r="C11" i="7"/>
  <c r="H45" i="2"/>
  <c r="K195" i="22" s="1"/>
  <c r="G45" i="2"/>
  <c r="J195" i="22" s="1"/>
  <c r="G44" i="2"/>
  <c r="J194" i="22" s="1"/>
  <c r="H43" i="2"/>
  <c r="K193" i="22" s="1"/>
  <c r="G43" i="2"/>
  <c r="J193" i="22" s="1"/>
  <c r="F42" i="2"/>
  <c r="E42" i="2"/>
  <c r="D42" i="2"/>
  <c r="E192" i="22" s="1"/>
  <c r="C42" i="2"/>
  <c r="D192" i="22" s="1"/>
  <c r="H41" i="2"/>
  <c r="K191" i="22" s="1"/>
  <c r="G41" i="2"/>
  <c r="J191" i="22" s="1"/>
  <c r="H40" i="2"/>
  <c r="K190" i="22" s="1"/>
  <c r="G40" i="2"/>
  <c r="J190" i="22" s="1"/>
  <c r="H39" i="2"/>
  <c r="K189" i="22" s="1"/>
  <c r="G39" i="2"/>
  <c r="J189" i="22" s="1"/>
  <c r="F38" i="2"/>
  <c r="E38" i="2"/>
  <c r="G188" i="22" s="1"/>
  <c r="D38" i="2"/>
  <c r="E188" i="22" s="1"/>
  <c r="C38" i="2"/>
  <c r="H35" i="2"/>
  <c r="K186" i="22" s="1"/>
  <c r="G35" i="2"/>
  <c r="J186" i="22" s="1"/>
  <c r="H34" i="2"/>
  <c r="K185" i="22" s="1"/>
  <c r="G34" i="2"/>
  <c r="J185" i="22" s="1"/>
  <c r="H33" i="2"/>
  <c r="K184" i="22" s="1"/>
  <c r="G33" i="2"/>
  <c r="J184" i="22" s="1"/>
  <c r="G32" i="2"/>
  <c r="H31" i="2"/>
  <c r="G31" i="2"/>
  <c r="H30" i="2"/>
  <c r="G30" i="2"/>
  <c r="H29" i="2"/>
  <c r="G28" i="2"/>
  <c r="H27" i="2"/>
  <c r="G27" i="2"/>
  <c r="H26" i="2"/>
  <c r="G25" i="2"/>
  <c r="H24" i="2"/>
  <c r="G24" i="2"/>
  <c r="H23" i="2"/>
  <c r="G23" i="2"/>
  <c r="H22" i="2"/>
  <c r="G21" i="2"/>
  <c r="H20" i="2"/>
  <c r="G20" i="2"/>
  <c r="H19" i="2"/>
  <c r="G18" i="2"/>
  <c r="F17" i="2"/>
  <c r="E17" i="2"/>
  <c r="D17" i="2"/>
  <c r="C17" i="2"/>
  <c r="E37" i="2" l="1"/>
  <c r="G187" i="22" s="1"/>
  <c r="G17" i="2"/>
  <c r="D19" i="11"/>
  <c r="G248" i="22" s="1"/>
  <c r="G249" i="22"/>
  <c r="F248" i="22"/>
  <c r="E19" i="11"/>
  <c r="H248" i="22" s="1"/>
  <c r="H249" i="22"/>
  <c r="C37" i="2"/>
  <c r="D187" i="22" s="1"/>
  <c r="G42" i="2"/>
  <c r="J192" i="22" s="1"/>
  <c r="G192" i="22"/>
  <c r="H17" i="2"/>
  <c r="H38" i="2"/>
  <c r="K188" i="22" s="1"/>
  <c r="H188" i="22"/>
  <c r="G38" i="2"/>
  <c r="J188" i="22" s="1"/>
  <c r="D188" i="22"/>
  <c r="H42" i="2"/>
  <c r="K192" i="22" s="1"/>
  <c r="H192" i="22"/>
  <c r="D37" i="2"/>
  <c r="E187" i="22" s="1"/>
  <c r="F37" i="2"/>
  <c r="G37" i="2" l="1"/>
  <c r="J187" i="22" s="1"/>
  <c r="H37" i="2"/>
  <c r="K187" i="22" s="1"/>
  <c r="H187" i="22"/>
  <c r="K32" i="23"/>
  <c r="K31" i="23"/>
  <c r="K30" i="23"/>
  <c r="K29" i="23"/>
  <c r="H31" i="23"/>
  <c r="H32" i="23"/>
  <c r="H30" i="23"/>
  <c r="H29" i="23"/>
  <c r="I10" i="23"/>
  <c r="F10" i="23"/>
  <c r="K256" i="22"/>
  <c r="K257" i="22"/>
  <c r="K258" i="22"/>
  <c r="K259" i="22"/>
  <c r="K260" i="22"/>
  <c r="K261" i="22"/>
  <c r="K262" i="22"/>
  <c r="K263" i="22"/>
  <c r="K264" i="22"/>
  <c r="K265" i="22"/>
  <c r="K266" i="22"/>
  <c r="K255" i="22"/>
  <c r="K254" i="22"/>
  <c r="D183" i="22"/>
  <c r="G183" i="22"/>
  <c r="D9" i="23"/>
  <c r="D165" i="22"/>
  <c r="G165" i="22"/>
  <c r="D166" i="22"/>
  <c r="G166" i="22"/>
  <c r="D167" i="22"/>
  <c r="G167" i="22"/>
  <c r="D168" i="22"/>
  <c r="G168" i="22"/>
  <c r="D169" i="22"/>
  <c r="G169" i="22"/>
  <c r="D170" i="22"/>
  <c r="G170" i="22"/>
  <c r="D171" i="22"/>
  <c r="G171" i="22"/>
  <c r="D172" i="22"/>
  <c r="G172" i="22"/>
  <c r="D173" i="22"/>
  <c r="G173" i="22"/>
  <c r="D175" i="22"/>
  <c r="G175" i="22"/>
  <c r="G179" i="22"/>
  <c r="H179" i="22"/>
  <c r="H180" i="22"/>
  <c r="H181" i="22"/>
  <c r="H182" i="22"/>
  <c r="E10" i="23" l="1"/>
  <c r="G10" i="23"/>
  <c r="G164" i="22"/>
  <c r="D164" i="22"/>
  <c r="J166" i="22"/>
  <c r="J167" i="22"/>
  <c r="J168" i="22"/>
  <c r="J172" i="22"/>
  <c r="J173" i="22"/>
  <c r="J175" i="22"/>
  <c r="J179" i="22"/>
  <c r="K179" i="22"/>
  <c r="J183" i="22"/>
  <c r="K183" i="22"/>
  <c r="J165" i="22"/>
  <c r="J10" i="23" l="1"/>
  <c r="D10" i="23"/>
  <c r="K10" i="23"/>
  <c r="H10" i="23"/>
  <c r="J164" i="22"/>
  <c r="D31" i="23" l="1"/>
  <c r="E31" i="23"/>
  <c r="F31" i="23"/>
  <c r="G31" i="23"/>
  <c r="D32" i="23" l="1"/>
  <c r="E32" i="23"/>
  <c r="F32" i="23"/>
  <c r="G32" i="23"/>
  <c r="D30" i="23"/>
  <c r="E30" i="23"/>
  <c r="F30" i="23"/>
  <c r="G30" i="23"/>
  <c r="D33" i="23"/>
  <c r="E33" i="23"/>
  <c r="F33" i="23"/>
  <c r="G33" i="23"/>
  <c r="H33" i="23"/>
  <c r="I33" i="23"/>
  <c r="J33" i="23"/>
  <c r="K33" i="23"/>
  <c r="D34" i="23"/>
  <c r="E34" i="23"/>
  <c r="F34" i="23"/>
  <c r="G34" i="23"/>
  <c r="H34" i="23"/>
  <c r="I34" i="23"/>
  <c r="J34" i="23"/>
  <c r="K34" i="23"/>
  <c r="D35" i="23"/>
  <c r="E35" i="23"/>
  <c r="F35" i="23"/>
  <c r="G35" i="23"/>
  <c r="H35" i="23"/>
  <c r="I35" i="23"/>
  <c r="J35" i="23"/>
  <c r="K35" i="23"/>
  <c r="D36" i="23"/>
  <c r="E36" i="23"/>
  <c r="F36" i="23"/>
  <c r="G36" i="23"/>
  <c r="H36" i="23"/>
  <c r="I36" i="23"/>
  <c r="J36" i="23"/>
  <c r="K36" i="23"/>
  <c r="D37" i="23"/>
  <c r="E37" i="23"/>
  <c r="F37" i="23"/>
  <c r="G37" i="23"/>
  <c r="H37" i="23"/>
  <c r="I37" i="23"/>
  <c r="J37" i="23"/>
  <c r="K37" i="23"/>
  <c r="D38" i="23"/>
  <c r="E38" i="23"/>
  <c r="F38" i="23"/>
  <c r="G38" i="23"/>
  <c r="H38" i="23"/>
  <c r="I38" i="23"/>
  <c r="J38" i="23"/>
  <c r="K38" i="23"/>
  <c r="D27" i="23"/>
  <c r="E27" i="23"/>
  <c r="F27" i="23"/>
  <c r="G27" i="23"/>
  <c r="H27" i="23"/>
  <c r="I27" i="23"/>
  <c r="J27" i="23"/>
  <c r="K27" i="23"/>
  <c r="D39" i="23"/>
  <c r="E39" i="23"/>
  <c r="F39" i="23"/>
  <c r="G39" i="23"/>
  <c r="H39" i="23"/>
  <c r="I39" i="23"/>
  <c r="J39" i="23"/>
  <c r="K39" i="23"/>
  <c r="D40" i="23"/>
  <c r="E40" i="23"/>
  <c r="F40" i="23"/>
  <c r="G40" i="23"/>
  <c r="H40" i="23"/>
  <c r="I40" i="23"/>
  <c r="J40" i="23"/>
  <c r="K40" i="23"/>
  <c r="D41" i="23"/>
  <c r="E41" i="23"/>
  <c r="F41" i="23"/>
  <c r="G41" i="23"/>
  <c r="H41" i="23"/>
  <c r="I41" i="23"/>
  <c r="J41" i="23"/>
  <c r="K41" i="23"/>
  <c r="D42" i="23"/>
  <c r="E42" i="23"/>
  <c r="F42" i="23"/>
  <c r="G42" i="23"/>
  <c r="H42" i="23"/>
  <c r="I42" i="23"/>
  <c r="J42" i="23"/>
  <c r="K42" i="23"/>
  <c r="D43" i="23"/>
  <c r="E43" i="23"/>
  <c r="F43" i="23"/>
  <c r="G43" i="23"/>
  <c r="H43" i="23"/>
  <c r="I43" i="23"/>
  <c r="J43" i="23"/>
  <c r="K43" i="23"/>
  <c r="D44" i="23"/>
  <c r="E44" i="23"/>
  <c r="F44" i="23"/>
  <c r="G44" i="23"/>
  <c r="H44" i="23"/>
  <c r="I44" i="23"/>
  <c r="J44" i="23"/>
  <c r="K44" i="23"/>
  <c r="D7" i="23"/>
  <c r="E7" i="23"/>
  <c r="F7" i="23"/>
  <c r="G7" i="23"/>
  <c r="H7" i="23"/>
  <c r="I7" i="23"/>
  <c r="J7" i="23"/>
  <c r="K7" i="23"/>
  <c r="D8" i="23"/>
  <c r="E8" i="23"/>
  <c r="F8" i="23"/>
  <c r="G8" i="23"/>
  <c r="H8" i="23"/>
  <c r="I8" i="23"/>
  <c r="J8" i="23"/>
  <c r="K8" i="23"/>
  <c r="E9" i="23"/>
  <c r="F9" i="23"/>
  <c r="G9" i="23"/>
  <c r="H9" i="23"/>
  <c r="I9" i="23"/>
  <c r="J9" i="23"/>
  <c r="K9" i="23"/>
  <c r="D12" i="23"/>
  <c r="E12" i="23"/>
  <c r="F12" i="23"/>
  <c r="G12" i="23"/>
  <c r="H12" i="23"/>
  <c r="I12" i="23"/>
  <c r="J12" i="23"/>
  <c r="K12" i="23"/>
  <c r="D13" i="23"/>
  <c r="E13" i="23"/>
  <c r="F13" i="23"/>
  <c r="G13" i="23"/>
  <c r="H13" i="23"/>
  <c r="I13" i="23"/>
  <c r="J13" i="23"/>
  <c r="K13" i="23"/>
  <c r="D14" i="23"/>
  <c r="E14" i="23"/>
  <c r="F14" i="23"/>
  <c r="G14" i="23"/>
  <c r="H14" i="23"/>
  <c r="I14" i="23"/>
  <c r="J14" i="23"/>
  <c r="K14" i="23"/>
  <c r="D15" i="23"/>
  <c r="E15" i="23"/>
  <c r="F15" i="23"/>
  <c r="G15" i="23"/>
  <c r="H15" i="23"/>
  <c r="I15" i="23"/>
  <c r="J15" i="23"/>
  <c r="K15" i="23"/>
  <c r="D16" i="23"/>
  <c r="E16" i="23"/>
  <c r="F16" i="23"/>
  <c r="G16" i="23"/>
  <c r="H16" i="23"/>
  <c r="I16" i="23"/>
  <c r="J16" i="23"/>
  <c r="K16" i="23"/>
  <c r="D19" i="23"/>
  <c r="E19" i="23"/>
  <c r="F19" i="23"/>
  <c r="G19" i="23"/>
  <c r="H19" i="23"/>
  <c r="I19" i="23"/>
  <c r="J19" i="23"/>
  <c r="K19" i="23"/>
  <c r="D20" i="23"/>
  <c r="E20" i="23"/>
  <c r="F20" i="23"/>
  <c r="G20" i="23"/>
  <c r="H20" i="23"/>
  <c r="I20" i="23"/>
  <c r="J20" i="23"/>
  <c r="K20" i="23"/>
  <c r="D21" i="23"/>
  <c r="E21" i="23"/>
  <c r="F21" i="23"/>
  <c r="G21" i="23"/>
  <c r="H21" i="23"/>
  <c r="I21" i="23"/>
  <c r="J21" i="23"/>
  <c r="K21" i="23"/>
  <c r="D22" i="23"/>
  <c r="E22" i="23"/>
  <c r="F22" i="23"/>
  <c r="G22" i="23"/>
  <c r="H22" i="23"/>
  <c r="I22" i="23"/>
  <c r="J22" i="23"/>
  <c r="K22" i="23"/>
  <c r="D23" i="23"/>
  <c r="E23" i="23"/>
  <c r="F23" i="23"/>
  <c r="G23" i="23"/>
  <c r="H23" i="23"/>
  <c r="I23" i="23"/>
  <c r="J23" i="23"/>
  <c r="K23" i="23"/>
  <c r="D24" i="23"/>
  <c r="E24" i="23"/>
  <c r="F24" i="23"/>
  <c r="G24" i="23"/>
  <c r="H24" i="23"/>
  <c r="I24" i="23"/>
  <c r="J24" i="23"/>
  <c r="K24" i="23"/>
  <c r="D45" i="23"/>
  <c r="E45" i="23"/>
  <c r="F45" i="23"/>
  <c r="G45" i="23"/>
  <c r="H45" i="23"/>
  <c r="I45" i="23"/>
  <c r="J45" i="23"/>
  <c r="K45" i="23"/>
  <c r="D46" i="23"/>
  <c r="E46" i="23"/>
  <c r="F46" i="23"/>
  <c r="G46" i="23"/>
  <c r="H46" i="23"/>
  <c r="I46" i="23"/>
  <c r="J46" i="23"/>
  <c r="K46" i="23"/>
  <c r="D47" i="23"/>
  <c r="E47" i="23"/>
  <c r="F47" i="23"/>
  <c r="G47" i="23"/>
  <c r="I47" i="23"/>
  <c r="J47" i="23"/>
  <c r="K47" i="23"/>
  <c r="D25" i="23"/>
  <c r="E25" i="23"/>
  <c r="F25" i="23"/>
  <c r="G25" i="23"/>
  <c r="H25" i="23"/>
  <c r="J25" i="23"/>
  <c r="K25" i="23"/>
  <c r="E29" i="23"/>
  <c r="F29" i="23"/>
  <c r="G29" i="23"/>
  <c r="D29" i="23"/>
  <c r="I25" i="2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9Slide</author>
  </authors>
  <commentList>
    <comment ref="A6" authorId="0" shapeId="0" xr:uid="{AE09EFA8-D5C0-4552-A127-CB4C741270A3}">
      <text>
        <r>
          <rPr>
            <sz val="9"/>
            <color indexed="81"/>
            <rFont val="Tahoma"/>
            <family val="2"/>
          </rPr>
          <t xml:space="preserve">T0301, T0302, T0303 kỳ bc 5 năm
</t>
        </r>
      </text>
    </comment>
    <comment ref="A123" authorId="0" shapeId="0" xr:uid="{3359C86F-8769-4556-A4B1-966104AA2021}">
      <text>
        <r>
          <rPr>
            <b/>
            <sz val="9"/>
            <color indexed="81"/>
            <rFont val="Tahoma"/>
            <family val="2"/>
          </rPr>
          <t>Bổ sung Biểu BH vào biểu bc KTXH</t>
        </r>
      </text>
    </comment>
  </commentList>
</comments>
</file>

<file path=xl/sharedStrings.xml><?xml version="1.0" encoding="utf-8"?>
<sst xmlns="http://schemas.openxmlformats.org/spreadsheetml/2006/main" count="1735" uniqueCount="757">
  <si>
    <t>Đơn vị</t>
  </si>
  <si>
    <t>Thực hiện</t>
  </si>
  <si>
    <t>tính</t>
  </si>
  <si>
    <t>Ha</t>
  </si>
  <si>
    <t>- Lúa</t>
  </si>
  <si>
    <t>- Ngô</t>
  </si>
  <si>
    <t>- Khoai lang</t>
  </si>
  <si>
    <t>- Đậu tương</t>
  </si>
  <si>
    <t>- Lạc</t>
  </si>
  <si>
    <t>- Rau các loại</t>
  </si>
  <si>
    <t xml:space="preserve">- Cây trồng khác </t>
  </si>
  <si>
    <t>So cùng kỳ (%)</t>
  </si>
  <si>
    <t>Cộng dồn</t>
  </si>
  <si>
    <t>1. Tổng sản lượng thịt hơi xuất chuồng</t>
  </si>
  <si>
    <t>Tấn</t>
  </si>
  <si>
    <t>2. Trâu</t>
  </si>
  <si>
    <t xml:space="preserve"> - Số lượng đầu con</t>
  </si>
  <si>
    <t>Con</t>
  </si>
  <si>
    <t xml:space="preserve"> - Sản lượng thịt hơi xuất chuồng</t>
  </si>
  <si>
    <t>3. Bò</t>
  </si>
  <si>
    <t xml:space="preserve"> - Số lượng đầu con </t>
  </si>
  <si>
    <t xml:space="preserve"> - Sản lượng sữa</t>
  </si>
  <si>
    <t>4. Lợn</t>
  </si>
  <si>
    <t>5. Gia cầm</t>
  </si>
  <si>
    <t>1000 con</t>
  </si>
  <si>
    <t xml:space="preserve"> - Sản lượng thịt gia cầm hơi xuất chuồng</t>
  </si>
  <si>
    <t xml:space="preserve"> - Sản lượng trứng gia cầm</t>
  </si>
  <si>
    <t>1000 quả</t>
  </si>
  <si>
    <t>5.1. Gà</t>
  </si>
  <si>
    <t xml:space="preserve"> - Sản lượng thịt gà hơi xuất chuồng</t>
  </si>
  <si>
    <t xml:space="preserve"> - Sản lượng trứng gà</t>
  </si>
  <si>
    <t xml:space="preserve"> - Diện tích rừng trồng mới tập trung</t>
  </si>
  <si>
    <t xml:space="preserve"> - Sản lượng gỗ khai thác</t>
  </si>
  <si>
    <t>M3</t>
  </si>
  <si>
    <t xml:space="preserve"> - Sản lượng củi khai thác</t>
  </si>
  <si>
    <t>Ste</t>
  </si>
  <si>
    <t>1. Sản lượng thủy sản khai thác</t>
  </si>
  <si>
    <t>"</t>
  </si>
  <si>
    <t>- Cá</t>
  </si>
  <si>
    <t xml:space="preserve">- Tôm </t>
  </si>
  <si>
    <t>- Thủy sản khác</t>
  </si>
  <si>
    <t>2. Sản lượng thủy sản nuôi trồng</t>
  </si>
  <si>
    <t>So với cùng kỳ năm trước (%)</t>
  </si>
  <si>
    <t>I. ĐẦU TƯ TRỰC TIẾP TRONG NƯỚC DDI (tỷ đồng)</t>
  </si>
  <si>
    <t>Phân theo ngành, lĩnh vực</t>
  </si>
  <si>
    <t>Nông nghiệp</t>
  </si>
  <si>
    <t>Công nghiệp</t>
  </si>
  <si>
    <t>Dịch vụ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</si>
  <si>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</si>
  <si>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</si>
  <si>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</si>
  <si>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</si>
  <si>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</si>
  <si>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</si>
  <si>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</si>
  <si>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Công nghiệp chế biến, chế tạo</t>
  </si>
  <si>
    <t>%</t>
  </si>
  <si>
    <t>TOÀN NGÀNH CÔNG NGHIỆP</t>
  </si>
  <si>
    <t>Khai khoáng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</si>
  <si>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</si>
  <si>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</si>
  <si>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</si>
  <si>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</si>
  <si>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</si>
  <si>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</si>
  <si>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</si>
  <si>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</si>
  <si>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</si>
  <si>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</si>
  <si>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</si>
  <si>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</si>
  <si>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</si>
  <si>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</si>
  <si>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</si>
  <si>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</si>
  <si>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</si>
  <si>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</si>
  <si>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</si>
  <si>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</si>
  <si>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</si>
  <si>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</si>
  <si>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Sửa chữa, bảo dưỡng và lắp đặt máy móc và thiết bị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</si>
  <si>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</si>
  <si>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</si>
  <si>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</si>
  <si>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</si>
  <si>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3. SẢN LƯỢNG MỘT SỐ SẢN PHẨM CÔNG NGHIỆP CHỦ YẾU</t>
  </si>
  <si>
    <t>Đơn vị
tính</t>
  </si>
  <si>
    <t>1. Thức ăn cho gia súc</t>
  </si>
  <si>
    <t>2. Quần áo các loại</t>
  </si>
  <si>
    <t>1000 cái</t>
  </si>
  <si>
    <t>3. Giày, dép thể thao</t>
  </si>
  <si>
    <t>1000 đôi</t>
  </si>
  <si>
    <t>4. Gạch dùng để ốp lát</t>
  </si>
  <si>
    <t>1000 m2</t>
  </si>
  <si>
    <t>5. Điện thoại di động</t>
  </si>
  <si>
    <t>Chiếc</t>
  </si>
  <si>
    <t>6. Máy tính xách tay</t>
  </si>
  <si>
    <t>7. Bộ phát wifi</t>
  </si>
  <si>
    <t>8. Dịch vụ sản xuất linh kiện điện tử</t>
  </si>
  <si>
    <t>Tỷ đồng</t>
  </si>
  <si>
    <t>9. Máy điều hòa không khí</t>
  </si>
  <si>
    <t>Cái</t>
  </si>
  <si>
    <t>10. Xe ô tô chở dưới 10 người</t>
  </si>
  <si>
    <t>11. Xe máy các loại</t>
  </si>
  <si>
    <t>12. Điện thương phẩm</t>
  </si>
  <si>
    <t>Triệu KWh</t>
  </si>
  <si>
    <t>13. Nước máy thương phẩm</t>
  </si>
  <si>
    <t>1000 m3</t>
  </si>
  <si>
    <t>Triệu đồng; %</t>
  </si>
  <si>
    <t>TỔNG SỐ</t>
  </si>
  <si>
    <t>1. Vốn ngân sách nhà nước cấp tỉnh</t>
  </si>
  <si>
    <t>- Vốn cân đối ngân sách tỉnh</t>
  </si>
  <si>
    <t>Trong đó: Thu từ quỹ sử dụng đất</t>
  </si>
  <si>
    <t>- Vốn TW hỗ trợ đầu tư theo mục tiêu</t>
  </si>
  <si>
    <t>- Vốn nước ngoài (ODA)</t>
  </si>
  <si>
    <t>- Xổ số kiến thiết</t>
  </si>
  <si>
    <t>- Vốn khác</t>
  </si>
  <si>
    <t>2. Vốn ngân sách nhà nước cấp huyện</t>
  </si>
  <si>
    <t>- Vốn cân đối ngân sách huyện</t>
  </si>
  <si>
    <t>- Vốn tỉnh hỗ trợ đầu tư theo mục tiêu</t>
  </si>
  <si>
    <t>3. Vốn ngân sách nhà nước cấp xã</t>
  </si>
  <si>
    <t>- Vốn cân đối ngân sách xã</t>
  </si>
  <si>
    <t>- Vốn huyện hỗ trợ đầu tư theo mục tiêu</t>
  </si>
  <si>
    <t>Vốn đăng ký
 (tỷ đồng)</t>
  </si>
  <si>
    <t>Số lao động đăng ký (người)</t>
  </si>
  <si>
    <t>Vốn đăng ký</t>
  </si>
  <si>
    <t xml:space="preserve">Số lao động đăng ký </t>
  </si>
  <si>
    <t>I. Doanh nghiệp đăng ký thành lập mới</t>
  </si>
  <si>
    <t xml:space="preserve">Nông lâm nghiệp và thủy sản </t>
  </si>
  <si>
    <t xml:space="preserve">Xây dựng </t>
  </si>
  <si>
    <t xml:space="preserve">Vận tải kho bãi </t>
  </si>
  <si>
    <t xml:space="preserve">Dịch vụ lưu trú, ăn uống </t>
  </si>
  <si>
    <t>Hoạt động giáo dục</t>
  </si>
  <si>
    <t>Y tế và hoạt động trợ giúp xã hội</t>
  </si>
  <si>
    <t>Nghệ thuật, vui chơi và giải trí</t>
  </si>
  <si>
    <t>Ước tính</t>
  </si>
  <si>
    <t>năm</t>
  </si>
  <si>
    <t xml:space="preserve">năm </t>
  </si>
  <si>
    <t>so với</t>
  </si>
  <si>
    <t>cùng kỳ</t>
  </si>
  <si>
    <t>năm trước</t>
  </si>
  <si>
    <t>Bán lẻ hàng hóa</t>
  </si>
  <si>
    <t>Dịch vụ lưu trú</t>
  </si>
  <si>
    <t>Dịch vụ ăn uống</t>
  </si>
  <si>
    <t>Du lịch lữ hành</t>
  </si>
  <si>
    <t>Dịch vụ tiêu dùng khác</t>
  </si>
  <si>
    <t>Cơ cấu (%)</t>
  </si>
  <si>
    <t>Phân theo nhóm hàng</t>
  </si>
  <si>
    <t>Lương thực, thực phẩm</t>
  </si>
  <si>
    <t>Hàng may mặc</t>
  </si>
  <si>
    <t>Đồ dùng, dụng cụ, trang thiết bị gia đình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</si>
  <si>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</si>
  <si>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</si>
  <si>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</si>
  <si>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</si>
  <si>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</si>
  <si>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</si>
  <si>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</si>
  <si>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</si>
  <si>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Doanh thu dịch vụ sửa chữa xe có động cơ, mô tô, xe máy và xe có động cơ</t>
  </si>
  <si>
    <t>A. HÀNH KHÁCH</t>
  </si>
  <si>
    <t>I. Vận chuyển (Nghìn HK)</t>
  </si>
  <si>
    <t>Đường bộ</t>
  </si>
  <si>
    <t>Đường thủy</t>
  </si>
  <si>
    <t>II. Luân chuyển (Nghìn HK.km)</t>
  </si>
  <si>
    <t>B. HÀNG HÓA</t>
  </si>
  <si>
    <t>I. Vận chuyển (Nghìn tấn)</t>
  </si>
  <si>
    <t>II. Luân chuyển (Nghìn tấn.km)</t>
  </si>
  <si>
    <t>Trong đó</t>
  </si>
  <si>
    <t>1. Vận tải hành khách</t>
  </si>
  <si>
    <t>2. Vận tải hàng hóa</t>
  </si>
  <si>
    <t>3. Dịch vụ hỗ trợ vận tải</t>
  </si>
  <si>
    <t>4. Bưu chính chuyển phát</t>
  </si>
  <si>
    <t>Chỉ số giá bình quân kỳ báo cáo so với cùng kỳ năm trước</t>
  </si>
  <si>
    <t>Kỳ gốc 2019</t>
  </si>
  <si>
    <t>Tháng 12 năm 2023</t>
  </si>
  <si>
    <t>CHỈ SỐ GIÁ TIÊU DÙNG</t>
  </si>
  <si>
    <t>1. Hàng ăn và dịch vụ ăn uống</t>
  </si>
  <si>
    <t>Trong đó: Lương thực</t>
  </si>
  <si>
    <t xml:space="preserve">   Thực phẩm</t>
  </si>
  <si>
    <t xml:space="preserve">   Ăn uống ngoài gia đình</t>
  </si>
  <si>
    <t>2. Đồ uống và thuốc lá</t>
  </si>
  <si>
    <t xml:space="preserve">3. May mặc, mũ nón và giày dép </t>
  </si>
  <si>
    <t>4. Nhà ở, điện, nước, chất đốt và VLXD</t>
  </si>
  <si>
    <t>5. Thiết bị và đồ dùng gia đình</t>
  </si>
  <si>
    <t>6. Thuốc và dịch vụ y tế</t>
  </si>
  <si>
    <t>Trong đó: Dịch vụ y tế</t>
  </si>
  <si>
    <t>7. Giao thông</t>
  </si>
  <si>
    <t>8. Bưu chính viễn thông</t>
  </si>
  <si>
    <t>9. Giáo dục</t>
  </si>
  <si>
    <t>Trong đó: Dịch vụ giáo dục</t>
  </si>
  <si>
    <t>10. Văn hoá, giải trí và du lịch</t>
  </si>
  <si>
    <t>11. Hàng hoá và dịch vụ khác</t>
  </si>
  <si>
    <t>CHỈ SỐ GIÁ VÀNG</t>
  </si>
  <si>
    <t>CHỈ SỐ GIÁ ĐÔ LA MỸ</t>
  </si>
  <si>
    <t>USD, %</t>
  </si>
  <si>
    <t>TỔNG TRỊ GIÁ</t>
  </si>
  <si>
    <t>Hàng nông sản</t>
  </si>
  <si>
    <t>Vải các loại</t>
  </si>
  <si>
    <t>Hàng dệt may</t>
  </si>
  <si>
    <t>Giầy dép và sản phẩm từ da</t>
  </si>
  <si>
    <t>Máy vi tính, hàng điện tử và linh kiện</t>
  </si>
  <si>
    <t>Hàng gốm sứ</t>
  </si>
  <si>
    <t>Xăng dầu</t>
  </si>
  <si>
    <t>Máy móc, thiết bị và phụ tùng</t>
  </si>
  <si>
    <t>Gỗ và sản phẩm từ gỗ</t>
  </si>
  <si>
    <t>Điện thoại và linh kiện</t>
  </si>
  <si>
    <t>Linh kiện, phụ tùng ô tô</t>
  </si>
  <si>
    <t>Xe máy nguyên chiếc, linh kiện, phụ tùng xe máy</t>
  </si>
  <si>
    <t>Phương tiện vận tải và phụ tùng</t>
  </si>
  <si>
    <t>Hàng khác</t>
  </si>
  <si>
    <t>I. Thu nội địa</t>
  </si>
  <si>
    <t>Thu từ doanh nghiệp nhà nước (TW+ĐP)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</si>
  <si>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</si>
  <si>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</si>
  <si>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</si>
  <si>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</si>
  <si>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</si>
  <si>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 xml:space="preserve">           Trong đó: Lệ phí trước bạ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</si>
  <si>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</si>
  <si>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</si>
  <si>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</si>
  <si>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</si>
  <si>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</si>
  <si>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Thu hồi vốn, thu cổ tức, lợi nhuận, lợi nhuận sau thuế, chênh lệch thu, chi của ngân sách nhà nước</t>
  </si>
  <si>
    <t>II. Thu về dầu thô</t>
  </si>
  <si>
    <t>III. Thu cân đối hoạt động xuất nhập khẩu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</si>
  <si>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</si>
  <si>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</si>
  <si>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</si>
  <si>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</si>
  <si>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>VI. Thu hồi các khoản cho vay của Nhà nước và thu từ quỹ dư trữ tài chính</t>
  </si>
  <si>
    <t>VII. Các khoản thu không có trong ngân sách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</si>
  <si>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</si>
  <si>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</si>
  <si>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</si>
  <si>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</si>
  <si>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</si>
  <si>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</si>
  <si>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</si>
  <si>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</si>
  <si>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</si>
  <si>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</si>
  <si>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</si>
  <si>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</si>
  <si>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</si>
  <si>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</si>
  <si>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</si>
  <si>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</si>
  <si>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</si>
  <si>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</si>
  <si>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</si>
  <si>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</si>
  <si>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</si>
  <si>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VII. Chi viện trợ</t>
  </si>
  <si>
    <t>Tỷ đồng, %</t>
  </si>
  <si>
    <t>Thực hiện tại thời điểm 31/12/2023</t>
  </si>
  <si>
    <t>Số dư huy động vốn của TCTD</t>
  </si>
  <si>
    <t>Phân theo loại tiền tệ</t>
  </si>
  <si>
    <t>- VNĐ</t>
  </si>
  <si>
    <t>- Ngoại tệ</t>
  </si>
  <si>
    <t>Phân theo kỳ hạn</t>
  </si>
  <si>
    <t>- Dưới 12 tháng</t>
  </si>
  <si>
    <t>- Từ 12 tháng trở lên</t>
  </si>
  <si>
    <t>Phân theo loại hình kinh tế</t>
  </si>
  <si>
    <t>- Tổ chức kinh tế</t>
  </si>
  <si>
    <t>- Tiền gửi dân cư</t>
  </si>
  <si>
    <t>Dư nợ của TCTD</t>
  </si>
  <si>
    <t>- Ngắn hạn</t>
  </si>
  <si>
    <t>- Trung hạn</t>
  </si>
  <si>
    <t>- Dài hạn</t>
  </si>
  <si>
    <t>- DN nhà nước</t>
  </si>
  <si>
    <t>- DNTN, công ty TNHH, công ty cổ phần</t>
  </si>
  <si>
    <t>- DN FDI</t>
  </si>
  <si>
    <t>- Cá nhân, hộ kinh doanh cá thể</t>
  </si>
  <si>
    <t>- Khác</t>
  </si>
  <si>
    <t>Nợ xấu</t>
  </si>
  <si>
    <t>Tỷ lệ nợ xấu (%)</t>
  </si>
  <si>
    <t>17. TRẬT TỰ, AN TOÀN XÃ HỘI</t>
  </si>
  <si>
    <t>Tai nạn giao thông</t>
  </si>
  <si>
    <t>Tổng số vụ tai nạn giao thông</t>
  </si>
  <si>
    <t>Vụ</t>
  </si>
  <si>
    <t>Đường sắt</t>
  </si>
  <si>
    <t>Số người chết</t>
  </si>
  <si>
    <t>Người</t>
  </si>
  <si>
    <t>Số người bị thương</t>
  </si>
  <si>
    <t>Cháy, nổ</t>
  </si>
  <si>
    <t>Số vụ cháy, nổ</t>
  </si>
  <si>
    <t>Tổng giá trị thiệt hại</t>
  </si>
  <si>
    <t>Triệu đồng</t>
  </si>
  <si>
    <t>Vi phạm môi trường</t>
  </si>
  <si>
    <t>Tổng số vụ phát hiện</t>
  </si>
  <si>
    <t>Số vụ đã xử lý</t>
  </si>
  <si>
    <t>Tổng số tiền xử phạt</t>
  </si>
  <si>
    <t>Tháng 4</t>
  </si>
  <si>
    <t>BIỂU MẪU CÔNG BỐ HỆ THỐNG CHỈ TIÊU CẤP TỈNH KỲ THÁNG, QUÝ, 6 THÁNG</t>
  </si>
  <si>
    <t>Nhóm theo HTCT, tên chỉ tiêu</t>
  </si>
  <si>
    <t>Mã số HTCT cấp tỉnh</t>
  </si>
  <si>
    <t>Đơn vị tính</t>
  </si>
  <si>
    <t>Tháng bc</t>
  </si>
  <si>
    <t>NHÓM 03. DOANH NGHIỆP, CƠ SỞ KINH TẾ, HCSN</t>
  </si>
  <si>
    <t>1.1. Doanh nghiệp thành lập mới</t>
  </si>
  <si>
    <t>T0305</t>
  </si>
  <si>
    <t>Số doanh nghiệp thành lập mới</t>
  </si>
  <si>
    <t>Doanh nghiệp</t>
  </si>
  <si>
    <t>Tổng số vốn đăng ký</t>
  </si>
  <si>
    <t>Tổng số lao động đăng ký</t>
  </si>
  <si>
    <t>1.2. Số doanh nghiệp tạm ngừng hoạt động</t>
  </si>
  <si>
    <t>1.3. Số doanh nghiệp giải thể</t>
  </si>
  <si>
    <t>1.4. Số doanh nghiệp quay trở lại hoạt động</t>
  </si>
  <si>
    <t>T0306</t>
  </si>
  <si>
    <t>NHÓM 04. ĐẦU TƯ VÀ XÂY DỰNG</t>
  </si>
  <si>
    <t>1. Đầu tư</t>
  </si>
  <si>
    <t>1.1. Đầu tư trực tiếp trong nước</t>
  </si>
  <si>
    <t>Tổng số dự án được cấp phép</t>
  </si>
  <si>
    <t xml:space="preserve">      Số dự án được cấp mới</t>
  </si>
  <si>
    <t>Dự án</t>
  </si>
  <si>
    <t xml:space="preserve">      Số dự án được điều chỉnh vốn</t>
  </si>
  <si>
    <t>Tổng vốn đăng ký</t>
  </si>
  <si>
    <t>Vốn đăng ký cấp mới</t>
  </si>
  <si>
    <t>Vốn đăng ký điều chỉnh</t>
  </si>
  <si>
    <t>1.2. Đầu tư trực tiếp của nước ngoài trong năm</t>
  </si>
  <si>
    <t>T0401</t>
  </si>
  <si>
    <t>Triệu USD</t>
  </si>
  <si>
    <t>1.4. Vốn đầu tư thực hiện từ nguồn ngân sách nhà nước</t>
  </si>
  <si>
    <t>NHÓM 06. TÀI CHÍNH CÔNG</t>
  </si>
  <si>
    <t>T0601</t>
  </si>
  <si>
    <t xml:space="preserve">2. Chi ngân sách Nhà nước trên địa bàn </t>
  </si>
  <si>
    <t>T0602</t>
  </si>
  <si>
    <t>NHÓM 07. TIỀN TỆ VÀ BẢO HIỂM</t>
  </si>
  <si>
    <t>1. Tiền tệ</t>
  </si>
  <si>
    <t>1.1. Số dư huy động vốn của tổ chức tín dụng, chi nhánh ngân hàng nước ngoài tại thời điểm 31/12 hằng năm</t>
  </si>
  <si>
    <t>T0701</t>
  </si>
  <si>
    <t>1.2. Dư nợ tín dụng của các tổ chức tín dụng, chi nhánh ngân hàng nước ngoài tại thời điểm 31/12 hằng năm</t>
  </si>
  <si>
    <t>T0702</t>
  </si>
  <si>
    <t xml:space="preserve">1.3. Nợ xấu </t>
  </si>
  <si>
    <t>T0703</t>
  </si>
  <si>
    <t>Xử lý nợ xấu (6 tháng và 1 năm)</t>
  </si>
  <si>
    <t>2. Bảo hiểm</t>
  </si>
  <si>
    <t>2.3. Tổng số thu bảo hiểm</t>
  </si>
  <si>
    <t>T0708</t>
  </si>
  <si>
    <t xml:space="preserve">     Bảo hiểm xã hội</t>
  </si>
  <si>
    <t xml:space="preserve">     Bảo hiểm y tế</t>
  </si>
  <si>
    <t xml:space="preserve">     Bảo hiểm thất nghiệp</t>
  </si>
  <si>
    <t>2.4. Tổng số chi bảo hiểm</t>
  </si>
  <si>
    <t>NHÓM 08. NÔNG, LÂM NGHIỆP VÀ THUỶ SẢN</t>
  </si>
  <si>
    <t>1. Nông nghiệp</t>
  </si>
  <si>
    <t>1.1. Kết quả sản xuất vụ đông</t>
  </si>
  <si>
    <t xml:space="preserve">   Ngô</t>
  </si>
  <si>
    <t>Diện tích gieo trồng</t>
  </si>
  <si>
    <t>T0802</t>
  </si>
  <si>
    <t xml:space="preserve">Năng suất </t>
  </si>
  <si>
    <t>T0804</t>
  </si>
  <si>
    <t>Tạ/ha</t>
  </si>
  <si>
    <t>Sản lượng</t>
  </si>
  <si>
    <t>T0805</t>
  </si>
  <si>
    <t>Khoai</t>
  </si>
  <si>
    <t>Đậu tương</t>
  </si>
  <si>
    <t>Lạc</t>
  </si>
  <si>
    <t>Rau các loại</t>
  </si>
  <si>
    <t>2. Chăn nuôi</t>
  </si>
  <si>
    <t>2.1. Tổng sản lượng thịt hơi xuất chuồng</t>
  </si>
  <si>
    <t>T0807</t>
  </si>
  <si>
    <t>3. Lâm nghiệp</t>
  </si>
  <si>
    <t>Diện tích rừng trồng mới tập trung</t>
  </si>
  <si>
    <t>T0808</t>
  </si>
  <si>
    <t>Sản lượng gỗ khai thác</t>
  </si>
  <si>
    <t>T0809</t>
  </si>
  <si>
    <t>Sản lượng củi khai thác</t>
  </si>
  <si>
    <t>4. Thủy sản</t>
  </si>
  <si>
    <t>T0812</t>
  </si>
  <si>
    <t>Sản lượng khai thác</t>
  </si>
  <si>
    <t xml:space="preserve">    Cá</t>
  </si>
  <si>
    <t xml:space="preserve">    Tôm</t>
  </si>
  <si>
    <t xml:space="preserve">    Thuỷ sản khác</t>
  </si>
  <si>
    <t>Sản lượng nuôi trồng</t>
  </si>
  <si>
    <t>NHÓM 09. CÔNG NGHIỆP</t>
  </si>
  <si>
    <t>1. Chỉ số sản xuất của ngành công nghiệp</t>
  </si>
  <si>
    <t>T0901</t>
  </si>
  <si>
    <t>3. Sản phẩm chủ yếu của ngành công nghiệp</t>
  </si>
  <si>
    <t>T0902</t>
  </si>
  <si>
    <t>NHÓM 10. THƯƠNG MẠI VÀ DỊCH VỤ + NHÓM 17.DU LỊCH</t>
  </si>
  <si>
    <t>1. Tổng mức bán lẻ hàng hóa và dịch vụ tiêu dùng</t>
  </si>
  <si>
    <t>T1001</t>
  </si>
  <si>
    <t>T1002</t>
  </si>
  <si>
    <t>''</t>
  </si>
  <si>
    <t>T1701</t>
  </si>
  <si>
    <t>T1003</t>
  </si>
  <si>
    <t>2. Cơ cấu Tổng mức bán lẻ hàng hóa và dịch vụ tiêu dùng</t>
  </si>
  <si>
    <t>3. Doanh thu bán lẻ hàng hóa</t>
  </si>
  <si>
    <t>1. Lương thực, thực phẩm</t>
  </si>
  <si>
    <t>2. Hàng may mặc</t>
  </si>
  <si>
    <t>3. Đồ dùng, dụng cụ, trang thiết bị
 gia đình</t>
  </si>
  <si>
    <t>4. Vật phẩm văn hóa, giáo dục</t>
  </si>
  <si>
    <t>5. Gỗ và vật liệu xây dựng</t>
  </si>
  <si>
    <t>6. Ô tô các loại</t>
  </si>
  <si>
    <t>7. Phương tiện đi lại (Trừ ô tô, kể cả phụ tùng)</t>
  </si>
  <si>
    <t>8. Xăng, dầu các loại</t>
  </si>
  <si>
    <t>9. Nhiên liệu khác (Trừ xăng dầu)</t>
  </si>
  <si>
    <t>10. Đá quý, kim loại quý và sản phẩm</t>
  </si>
  <si>
    <t>11. Hàng hóa khác</t>
  </si>
  <si>
    <t>12. Sửa chữa xe có động cơ, mô tô, xe máy và xe có động cơ</t>
  </si>
  <si>
    <t>3. Kim ngạch xuất khẩu</t>
  </si>
  <si>
    <t>Hàng điện tử và linh kiện điện tử</t>
  </si>
  <si>
    <t>4. Kim ngạch nhập khẩu</t>
  </si>
  <si>
    <t>Hàng điện tử và linh kiện tử</t>
  </si>
  <si>
    <t>NHÓM 11. CHỈ SỐ GIÁ</t>
  </si>
  <si>
    <t>1. Chỉ số giá tiêu dùng so với cùng kỳ</t>
  </si>
  <si>
    <t>T1101</t>
  </si>
  <si>
    <t xml:space="preserve">   Lương thực</t>
  </si>
  <si>
    <t>1. Chỉ số giá tiêu dùng so với tháng trước</t>
  </si>
  <si>
    <t>NHÓM 12. GIAO THÔNG VẬN TẢI</t>
  </si>
  <si>
    <t>1. Doanh thu vận tải, kho bãi và dịch vụ hỗ trợ vận tải</t>
  </si>
  <si>
    <t>T1201</t>
  </si>
  <si>
    <t>Vận tải hành khách</t>
  </si>
  <si>
    <t>Vận tải hàng hóa</t>
  </si>
  <si>
    <t>Dịch vụ hỗ trợ vận tải</t>
  </si>
  <si>
    <t>2. Số lượt hành khách vận chuyển và luân chuyển</t>
  </si>
  <si>
    <t>T1202</t>
  </si>
  <si>
    <t>3. Khối lượng hàng hóa vận chuyển và luân chuyển</t>
  </si>
  <si>
    <t>T1203</t>
  </si>
  <si>
    <t>NHÓM 13. CÔNG NGHỆ THÔNG TIN VÀ TRUYỀN THÔNG</t>
  </si>
  <si>
    <t>1. Số thuê bao điện thoại</t>
  </si>
  <si>
    <t>T1301</t>
  </si>
  <si>
    <t>Thuê bao</t>
  </si>
  <si>
    <t xml:space="preserve">     Cố định</t>
  </si>
  <si>
    <t xml:space="preserve">        Di động</t>
  </si>
  <si>
    <t>2 Số lượng thuê bao truy nhập internet băng rộng</t>
  </si>
  <si>
    <t>T1304</t>
  </si>
  <si>
    <t>NHÓM 19. TRẬT TỰ, AN TOÀN XÃ HỘI</t>
  </si>
  <si>
    <t>1. Số vụ tai nạn giao thông; số người chết, bị thương do tai nạn giao thông</t>
  </si>
  <si>
    <t>T1901</t>
  </si>
  <si>
    <t xml:space="preserve">       Số vụ tai nạn</t>
  </si>
  <si>
    <t xml:space="preserve">       Số người chết </t>
  </si>
  <si>
    <t xml:space="preserve">       Số người bị thương </t>
  </si>
  <si>
    <t>2. Số vụ cháy, nổ; số người chết, bị thương và thiệt hại về tài sản do cháy, nổ gây ra</t>
  </si>
  <si>
    <t>T1902</t>
  </si>
  <si>
    <t xml:space="preserve">4. Số vụ thiên tai </t>
  </si>
  <si>
    <t>T2104</t>
  </si>
  <si>
    <t>5. Số vụ vi phạm môi trường</t>
  </si>
  <si>
    <t>So với tháng trước</t>
  </si>
  <si>
    <t>I. TĂNG TRƯỞNG KINH TẾ</t>
  </si>
  <si>
    <t>3. Tổng mức bán lẻ hàng hóa và dịch vụ tiêu dùng</t>
  </si>
  <si>
    <t>4. Doanh thu vận tải, kho bãi và dịch vụ hỗ trợ vận tải</t>
  </si>
  <si>
    <t>ĐVT: %</t>
  </si>
  <si>
    <t>Tên ngành</t>
  </si>
  <si>
    <t>Mã số</t>
  </si>
  <si>
    <t>C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</si>
  <si>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</si>
  <si>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</si>
  <si>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</si>
  <si>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</si>
  <si>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</si>
  <si>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</si>
  <si>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</si>
  <si>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</si>
  <si>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</si>
  <si>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</si>
  <si>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</si>
  <si>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25</t>
  </si>
  <si>
    <t>27</t>
  </si>
  <si>
    <t>28</t>
  </si>
  <si>
    <t>29</t>
  </si>
  <si>
    <t>30</t>
  </si>
  <si>
    <t>31</t>
  </si>
  <si>
    <t>32</t>
  </si>
  <si>
    <t>Đơn vị tính %</t>
  </si>
  <si>
    <t>tháng 4</t>
  </si>
  <si>
    <t>Số dư huy động vốn của tổ chức tín dụng, chi nhánh ngân hàng nước ngoài tại thời điểm 31/12 hằng năm</t>
  </si>
  <si>
    <t>Dư nợ tín dụng của các tổ chức tín dụng, chi nhánh ngân hàng nước ngoài tại thời điểm 31/12 hằng năm</t>
  </si>
  <si>
    <t xml:space="preserve">Tiến độ gieo trồng vụ xuân năm 2023-2024 </t>
  </si>
  <si>
    <t>Tổng sản lượng thịt hơi xuất chuồng</t>
  </si>
  <si>
    <t>Sản lượng thuỷ sản</t>
  </si>
  <si>
    <t/>
  </si>
  <si>
    <t>-</t>
  </si>
  <si>
    <t>126.220</t>
  </si>
  <si>
    <t>115.284</t>
  </si>
  <si>
    <t>10.936</t>
  </si>
  <si>
    <t>79.068</t>
  </si>
  <si>
    <t>47.152</t>
  </si>
  <si>
    <t>42.318</t>
  </si>
  <si>
    <t>83.902</t>
  </si>
  <si>
    <t>128.162</t>
  </si>
  <si>
    <t>128.161</t>
  </si>
  <si>
    <t>125.709</t>
  </si>
  <si>
    <t>2.452</t>
  </si>
  <si>
    <t>92.843</t>
  </si>
  <si>
    <t>21.464</t>
  </si>
  <si>
    <t>13.854</t>
  </si>
  <si>
    <t>760</t>
  </si>
  <si>
    <t>48.226</t>
  </si>
  <si>
    <t>4.006</t>
  </si>
  <si>
    <t>74.916</t>
  </si>
  <si>
    <t>253</t>
  </si>
  <si>
    <t>0,68</t>
  </si>
  <si>
    <t>Thực hiện thời điểm 31/12 năm trước (Tỷ đồng)</t>
  </si>
  <si>
    <t>Thực hiện tháng trước tháng báo cáo</t>
  </si>
  <si>
    <t>Kế hoạch tháng báo cáo (tỷ đồng)</t>
  </si>
  <si>
    <t>Tháng báo cáo so với cuối năm trước (%)</t>
  </si>
  <si>
    <t>Bưu chính và chuyển phát</t>
  </si>
  <si>
    <t>USD</t>
  </si>
  <si>
    <t>Đăng ký doanh nghiệp  ( đến ngày 15/4/2024)</t>
  </si>
  <si>
    <t>1.Vốn đầu tư thực hiện từ nguồn ngân sách nhà nước</t>
  </si>
  <si>
    <t>II. CÁC CHỈ TIẾU CÂN ĐỐI VĨ MÔ</t>
  </si>
  <si>
    <t>2. Đầu tư trực tiếp trong nước  ( đến ngày 15/4/2024)</t>
  </si>
  <si>
    <t>3. Đầu tư trực tiếp của nước ngoài trong năm  (đến ngày 15/4/2024)</t>
  </si>
  <si>
    <t>4. Thu Ngân sách nhà nước trên địa bàn ( đến ngày 15/4/2024)</t>
  </si>
  <si>
    <t>5. Chi ngân sách Nhà nước trên địa bàn  ( đến ngày 15/4/2024)</t>
  </si>
  <si>
    <t>6. Tiền tệ</t>
  </si>
  <si>
    <t>7. Kim ngạch xuất khẩu  ( đến ngày 15/4/2024)</t>
  </si>
  <si>
    <t>8. Kim ngạch nhập khẩu  ( đến ngày 15/4/2024)</t>
  </si>
  <si>
    <t>9. Chỉ số giá tiêu dùng bình quân 3 tháng so với cùng kỳ</t>
  </si>
  <si>
    <t>Tháng 3</t>
  </si>
  <si>
    <t>Tháng 4/2023</t>
  </si>
  <si>
    <t xml:space="preserve">Tổng vốn đăng ký 
</t>
  </si>
  <si>
    <t>Số liệu nhập khẩu hàng hóa lấy từ nguồn số liệu của Chi cục Hải quan Vĩnh Phúc, tính đến ngày 15/4/2024.</t>
  </si>
  <si>
    <t xml:space="preserve"> HỆ THỐNG CHỈ TIÊU CẤP TỈNH THÁNG 4/2024</t>
  </si>
  <si>
    <t>2. Công nghiệp</t>
  </si>
  <si>
    <t>2.1 Chỉ số sản xuất của ngành công nghiệp</t>
  </si>
  <si>
    <t>2.2. Chỉ số tồn kho ngành công nghiệp CBCT</t>
  </si>
  <si>
    <t>2.2. Chỉ số tiêu thụ ngành công nghiệp CBCT</t>
  </si>
  <si>
    <t>Tỷ</t>
  </si>
  <si>
    <t>So với tháng trước (%)</t>
  </si>
  <si>
    <t>Biểu 4</t>
  </si>
  <si>
    <t>Biểu 6</t>
  </si>
  <si>
    <t>Biểu 8</t>
  </si>
  <si>
    <t>Biểu 9</t>
  </si>
  <si>
    <t>Biểu 11</t>
  </si>
  <si>
    <t>Biểu 13</t>
  </si>
  <si>
    <t>Biểu 21</t>
  </si>
  <si>
    <t>Biểu 22</t>
  </si>
  <si>
    <t>KH giao đầu năm 7.776.625</t>
  </si>
  <si>
    <t>Tỷ lệ giải ngân (So với Vốn KH năm)</t>
  </si>
  <si>
    <t>Biểu 26</t>
  </si>
  <si>
    <t>Biểu 25</t>
  </si>
  <si>
    <t>Biểu 15</t>
  </si>
  <si>
    <t>Biểu 16</t>
  </si>
  <si>
    <t>Biểu 17</t>
  </si>
  <si>
    <t>Biểu 18</t>
  </si>
  <si>
    <t>Biểu 19</t>
  </si>
  <si>
    <t>Biểu</t>
  </si>
  <si>
    <t>Chăn nuôi</t>
  </si>
  <si>
    <t>Trồnng trột</t>
  </si>
  <si>
    <t>IIP</t>
  </si>
  <si>
    <t>Spcn</t>
  </si>
  <si>
    <t>Tiêu thu</t>
  </si>
  <si>
    <t>Tồn Kho</t>
  </si>
  <si>
    <t>Vốn NSNN</t>
  </si>
  <si>
    <t>Thu hút</t>
  </si>
  <si>
    <t>Đky</t>
  </si>
  <si>
    <t>Tổng mức</t>
  </si>
  <si>
    <t>DTBL</t>
  </si>
  <si>
    <t>VT tháng</t>
  </si>
  <si>
    <t>DT Vt tháng</t>
  </si>
  <si>
    <t>CPI</t>
  </si>
  <si>
    <t>Thu NS</t>
  </si>
  <si>
    <t>Chi NS</t>
  </si>
  <si>
    <t>NHNN</t>
  </si>
  <si>
    <t>XHMT</t>
  </si>
  <si>
    <t>Tổng quan</t>
  </si>
  <si>
    <t>Hệ thống chỉ tiêu tháng</t>
  </si>
  <si>
    <t>A</t>
  </si>
  <si>
    <t>B</t>
  </si>
  <si>
    <t>BC KTXH</t>
  </si>
  <si>
    <t>BCSK</t>
  </si>
  <si>
    <t>Xuất khẩu</t>
  </si>
  <si>
    <t>Nhập khẩu</t>
  </si>
  <si>
    <t>Giải quyết việc làm</t>
  </si>
  <si>
    <t>Lao động nghỉ giãn việc</t>
  </si>
  <si>
    <t>Lấy của C Hương phòng TT ngày 23</t>
  </si>
  <si>
    <t>Lấy phòng XH</t>
  </si>
  <si>
    <t>Kỳ tháng k đưa vào bc KTXH, chỉ đưa kỳ quý</t>
  </si>
  <si>
    <t>Lũy kế 5 tháng so với cùng kỳ (%)</t>
  </si>
  <si>
    <t>Tháng 5</t>
  </si>
  <si>
    <t>Kế hoạch theo NQ KTXH HDND</t>
  </si>
  <si>
    <t>Lũy kế 5 tháng so với Kế hoạch (%)</t>
  </si>
  <si>
    <t>C Hằng</t>
  </si>
  <si>
    <t>T6 c Trang</t>
  </si>
  <si>
    <t>A Tuấn</t>
  </si>
  <si>
    <t>C Huyền</t>
  </si>
  <si>
    <t>Thảo</t>
  </si>
  <si>
    <t>Bảo hiểm</t>
  </si>
  <si>
    <t xml:space="preserve"> - Lúa:  Diện tích thu hoạch</t>
  </si>
  <si>
    <t>Năng suất thu hoạch</t>
  </si>
  <si>
    <t xml:space="preserve"> - Ngô:  Diện tích thu hoạch</t>
  </si>
  <si>
    <t xml:space="preserve"> - Rau các loại:  Diện tích thu hoạch</t>
  </si>
  <si>
    <t>Cộng dồn đến tháng 5</t>
  </si>
  <si>
    <t>Đơn vị tính: %</t>
  </si>
  <si>
    <t>Thực hiện tháng 4 năm 2024</t>
  </si>
  <si>
    <t>Ước tính tháng 5 năm 2024</t>
  </si>
  <si>
    <t>Tháng 5 năm 2024 so với
cùng kỳ năm trước (%)</t>
  </si>
  <si>
    <t>Tháng 4/2024 so với cùng kỳ</t>
  </si>
  <si>
    <t>Tháng 5 năm 2024 so với cùng kỳ
năm trước</t>
  </si>
  <si>
    <t>Ước tính 
tháng 5
năm
2024</t>
  </si>
  <si>
    <t>Thực hiện
tháng 4
năm
2024</t>
  </si>
  <si>
    <t>5 tháng năm 2024 so với cùng kỳ
năm trước</t>
  </si>
  <si>
    <t xml:space="preserve">Lũy kế </t>
  </si>
  <si>
    <t>5 tháng đầu</t>
  </si>
  <si>
    <t>5 tháng</t>
  </si>
  <si>
    <t>tháng 5</t>
  </si>
  <si>
    <t xml:space="preserve">5 tháng </t>
  </si>
  <si>
    <t>năm 2024 so</t>
  </si>
  <si>
    <t>với kế hoạch</t>
  </si>
  <si>
    <t>với cùng kỳ</t>
  </si>
  <si>
    <t xml:space="preserve">năm 2024 </t>
  </si>
  <si>
    <t>Vốn ngân sách Nhà nước cấp tỉnh</t>
  </si>
  <si>
    <t>Vốn cân đối ngân sách tỉnh</t>
  </si>
  <si>
    <t>Vốn TW hỗ trợ đầu tư theo mục tiêu</t>
  </si>
  <si>
    <t>Vốn nước ngoài (ODA)</t>
  </si>
  <si>
    <t>Xổ số kiến thiết</t>
  </si>
  <si>
    <t>Vốn khác</t>
  </si>
  <si>
    <t>Vốn ngân sách Nhà nước cấp huyện</t>
  </si>
  <si>
    <t>Vốn cân đối ngân sách huyện</t>
  </si>
  <si>
    <t>Vốn tỉnh hỗ trợ đầu tư theo mục tiêu</t>
  </si>
  <si>
    <t>Vốn ngân sách Nhà nước cấp xã</t>
  </si>
  <si>
    <t>Vốn cân đối ngân sách xã</t>
  </si>
  <si>
    <t>Vốn huyện hỗ trợ đầu tư theo mục tiêu</t>
  </si>
  <si>
    <t>Sản xuất và phân phối điện, khí đốt, nước nóng, hơi nước và điều hòa không khí</t>
  </si>
  <si>
    <t>Bán buôn, bán lẻ, sửa chữa ô tô, mô tô, xe máy và xe có động cơ khác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</si>
  <si>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</si>
  <si>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</si>
  <si>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</si>
  <si>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</si>
  <si>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</si>
  <si>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</si>
  <si>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</si>
  <si>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</si>
  <si>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</si>
  <si>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năm 2024</t>
  </si>
  <si>
    <t>Triệu đồng, %</t>
  </si>
  <si>
    <t>Đến 15/5/2023</t>
  </si>
  <si>
    <t>Cơ cấu</t>
  </si>
  <si>
    <t xml:space="preserve">cùng kỳ </t>
  </si>
  <si>
    <t>năm trước (%)</t>
  </si>
  <si>
    <t>TỔNG THU NSNN TRÊN ĐỊA BÀN (I+II+...+IV)</t>
  </si>
  <si>
    <t>122.573</t>
  </si>
  <si>
    <t>111.812</t>
  </si>
  <si>
    <t>10.761</t>
  </si>
  <si>
    <t>77.171</t>
  </si>
  <si>
    <t>45.402</t>
  </si>
  <si>
    <t>36.910</t>
  </si>
  <si>
    <t>85.663</t>
  </si>
  <si>
    <t>128.242</t>
  </si>
  <si>
    <t>125.433</t>
  </si>
  <si>
    <t>2.809</t>
  </si>
  <si>
    <t>93.073</t>
  </si>
  <si>
    <t>20.804</t>
  </si>
  <si>
    <t>14.365</t>
  </si>
  <si>
    <t>757</t>
  </si>
  <si>
    <t>48.755</t>
  </si>
  <si>
    <t>4.572</t>
  </si>
  <si>
    <t>73.774</t>
  </si>
  <si>
    <t>384</t>
  </si>
  <si>
    <t>1,09</t>
  </si>
  <si>
    <t>Sơ bộ tháng 5 năm 2024</t>
  </si>
  <si>
    <t>A Long</t>
  </si>
  <si>
    <t>C Nhã</t>
  </si>
  <si>
    <t>A Thành</t>
  </si>
  <si>
    <t>Khối lượng giải ngân đến 30/4/2024</t>
  </si>
  <si>
    <t>5. Thu Ngân sách nhà nước trên địa bàn (đến ngày 15/5/2024)</t>
  </si>
  <si>
    <t>6. Chi ngân sách Nhà nước trên địa bàn  (đến ngày 15/5/2024)</t>
  </si>
  <si>
    <t>Tháng 5/2024</t>
  </si>
  <si>
    <t>1. Thu Ngân sách nhà nước trên địa bàn ( đến ngày 15/5/2024)</t>
  </si>
  <si>
    <t>1.2. Tiến độ gieo trồng vụ xuân năm 2023-2024 (đến ngày 15/5/2024)</t>
  </si>
  <si>
    <t>Số liệu thu hút đầu tư trực tiếp lấy từ nguồn số liệu Sở Kế hoạch và Đầu tư tỉnh Vĩnh Phúc đến ngày 15/5/2024.</t>
  </si>
  <si>
    <t>9. Kim ngạch nhập khẩu  (đến ngày 15/5/2024)</t>
  </si>
  <si>
    <t>8. Kim ngạch xuất khẩu  (đến ngày 15/5/2024)</t>
  </si>
  <si>
    <t>Số dư huy động vốn của tổ chức tín dụng, chi nhánh ngân hàng nước ngoài tại thời điểm cuối tháng</t>
  </si>
  <si>
    <t>Dư nợ tín dụng của các tổ chức tín dụng, chi nhánh ngân hàng nước ngoài tại thời điểm cuối tháng</t>
  </si>
  <si>
    <t>7. Hoạt động ngân hàng</t>
  </si>
  <si>
    <t>2. Sản xuất công nghiệp</t>
  </si>
  <si>
    <t>2.1. Chỉ số sản xuất công nghiệp</t>
  </si>
  <si>
    <t>So với cùng kỳ (%)</t>
  </si>
  <si>
    <t>Lũy kế 5 tháng</t>
  </si>
  <si>
    <t>2. CHỈ SỐ SẢN XUẤT CÔNG NGHIỆP</t>
  </si>
  <si>
    <t>Lũy kế 5 tháng năm 2024 so với cùng kỳ</t>
  </si>
  <si>
    <t xml:space="preserve">So với cùng kỳ năm trước </t>
  </si>
  <si>
    <t>Lũy kế
5 tháng năm 2024</t>
  </si>
  <si>
    <t xml:space="preserve">Lũy kế 5 tháng </t>
  </si>
  <si>
    <t>Tháng 4/2024 so với cùng kỳ năm trước</t>
  </si>
  <si>
    <t>Ước tính tháng 5/2024</t>
  </si>
  <si>
    <t>So với cùng kỳ năm trước</t>
  </si>
  <si>
    <t>Thực hiện tháng 4/2024 so với cùng kỳ</t>
  </si>
  <si>
    <t xml:space="preserve">4. CHỈ SỐ TIÊU THỤ NGÀNH CÔNG NGHIỆP </t>
  </si>
  <si>
    <t>Chỉ số lũy kế đến hết T5/2024 so với cùng kỳ năm trước</t>
  </si>
  <si>
    <t>5. CHỈ SỐ TỒN KHO NGÀNH CÔNG NGHIỆP</t>
  </si>
  <si>
    <t>6. VỐN ĐẦU TƯ THỰC HIỆN TỪ NGUỒN NGÂN SÁCH NHÀ NƯỚC</t>
  </si>
  <si>
    <r>
      <t>7. THU HÚT ĐẦU TƯ TRỰC TIẾP ĐƯỢC CẤP PHÉP ĐẾN NGÀY 15/5/2024</t>
    </r>
    <r>
      <rPr>
        <b/>
        <i/>
        <sz val="13"/>
        <color rgb="FFFF0000"/>
        <rFont val="Times New Roman"/>
        <family val="1"/>
      </rPr>
      <t xml:space="preserve"> </t>
    </r>
  </si>
  <si>
    <t>Trong đó: Số dự án cấp mới
(Dự án)</t>
  </si>
  <si>
    <t xml:space="preserve">Trong đó: Vốn đăng ký cấp mới
</t>
  </si>
  <si>
    <t>Tổng số dự án
(Dự án)</t>
  </si>
  <si>
    <t>Số doanh 
nghiệp
(doanh nghiệp)</t>
  </si>
  <si>
    <t>Số doanh 
nghiệp</t>
  </si>
  <si>
    <t>8. TÌNH HÌNH ĐĂNG KÝ DOANH NGHIỆP ĐẾN NGÀY 15/5/2024</t>
  </si>
  <si>
    <t xml:space="preserve">9. TỔNG MỨC BÁN LẺ HÀNG HÓA, DOANH THU DỊCH VỤ LƯU TRÚ ĂN UỐNG, 
DU LỊCH LỮ HÀNH VÀ DOANH THU DỊCH VỤ TIÊU DÙNG </t>
  </si>
  <si>
    <t>Lũy kế</t>
  </si>
  <si>
    <t xml:space="preserve">10. DOANH THU BÁN LẺ HÀNG HÓA </t>
  </si>
  <si>
    <t>Lũy kế
5 tháng
năm
2024</t>
  </si>
  <si>
    <t>Lũy kế 
5 tháng
năm
2024</t>
  </si>
  <si>
    <t>11. VẬN TẢI HÀNH KHÁCH VÀ HÀNG HOÁ</t>
  </si>
  <si>
    <t>Lũy kế 5 tháng năm 2024 so với cùng kỳ
năm trước</t>
  </si>
  <si>
    <t>12. DOANH THU VẬN TẢI, KHO BÃI VÀ DỊCH VỤ HỖ TRỢ VẬN TẢI</t>
  </si>
  <si>
    <t xml:space="preserve">13. CHỈ SỐ GIÁ TIÊU DÙNG, CHỈ SỐ GIÁ VÀNG, CHỈ SỐ GIÁ ĐÔ LA MỸ </t>
  </si>
  <si>
    <t>Tháng 5 năm 2024 so với</t>
  </si>
  <si>
    <t>Tháng 5 năm 2023</t>
  </si>
  <si>
    <t>Tháng 4 năm 2024</t>
  </si>
  <si>
    <t>Lũy kế từ đầu năm đến tháng báo cáo so với cùng kỳ năm trước</t>
  </si>
  <si>
    <t>15. XUẤT KHẨU HÀNG HÓA ĐẾN NGÀY 15/5/2024</t>
  </si>
  <si>
    <t>14. NHẬP KHẨU HÀNG HÓA ĐẾN NGÀY 15/5/2024</t>
  </si>
  <si>
    <t>Số liệu đăng ký doanh nghiệp lấy từ nguồn số liệu Sở Kế hoạch và Đầu tư tỉnh Vĩnh Phúc đến ngày 15/5/2024.</t>
  </si>
  <si>
    <t>Số liệu xuất khẩu hàng hóa lấy từ nguồn số liệu của Chi cục Hải quan Vĩnh Phúc, tính đến ngày 15/5/2024.</t>
  </si>
  <si>
    <t>Kim ngạch nhập khẩu</t>
  </si>
  <si>
    <t>Kim ngạch xuất khẩu</t>
  </si>
  <si>
    <t>Thu NSNN</t>
  </si>
  <si>
    <t>Lũy kế đến tháng báo cáo so với cùng kỳ năm trước</t>
  </si>
  <si>
    <t>Cơ cấu kỳ báo cáo</t>
  </si>
  <si>
    <t>Chi NSNN</t>
  </si>
  <si>
    <t>Số liệu thu, chi ngân sách lấy từ nguồn số liệu của Kho bạc nhà nước tỉnh Vĩnh Phúc, tính đến ngày 15/5/2024.</t>
  </si>
  <si>
    <t>Thực hiện tại thời điểm 30/4/2024</t>
  </si>
  <si>
    <t>Ước tính tại thời điểm 31/5/2024</t>
  </si>
  <si>
    <t>Ước tính tại thời điểm 31/5/2024 so với cuối năm 2023</t>
  </si>
  <si>
    <t>Lũy kế 
5 tháng
đầu năm 2024</t>
  </si>
  <si>
    <t>Tăng/giảm lũy kế 5 tháng đầu năm 2024 so với cùng kỳ năm trước</t>
  </si>
  <si>
    <t>14. THU NGÂN SÁCH NHÀ NƯỚC TRÊN ĐỊA BÀN ĐẾN NGÀY 15/5/2024</t>
  </si>
  <si>
    <t>15. CHI NGÂN SÁCH NHÀ NƯỚC TRÊN ĐỊA BÀN ĐẾN NGÀY 15/5/2024</t>
  </si>
  <si>
    <t>16. HOẠT ĐỘNG NGÂN HÀNG</t>
  </si>
  <si>
    <r>
      <t xml:space="preserve">10. Chỉ số giá tiêu dùng </t>
    </r>
    <r>
      <rPr>
        <b/>
        <sz val="12"/>
        <color theme="1"/>
        <rFont val="Times New Roman"/>
        <family val="1"/>
      </rPr>
      <t>bình quân 5 tháng</t>
    </r>
    <r>
      <rPr>
        <b/>
        <sz val="12"/>
        <rFont val="Times New Roman"/>
        <family val="1"/>
      </rPr>
      <t xml:space="preserve"> so với cùng kỳ</t>
    </r>
  </si>
  <si>
    <t>I. PHÁT TRIỂN KINH TẾ</t>
  </si>
  <si>
    <t>Tổng diện tích gieo trồng vụ Đông Xuân (đến ngày 15/5/2024)</t>
  </si>
  <si>
    <t>BIỂU TỔNG HỢP CHỈ TIÊU KINH TẾ TỈNH VĨNH PHÚC</t>
  </si>
  <si>
    <t>II. Chăn nuôi (ước tính đến 31/5/2024)</t>
  </si>
  <si>
    <t>III. Lâm nghiệp (Ước tính đến 31/5/2024)</t>
  </si>
  <si>
    <t>IV. Tổng sản lượng thủy sản (ước tính đến 31/5/2024)</t>
  </si>
  <si>
    <t>1. SẢN XUẤT NÔNG NGHIỆP</t>
  </si>
  <si>
    <t>08</t>
  </si>
  <si>
    <t>18</t>
  </si>
  <si>
    <t>26</t>
  </si>
  <si>
    <t>33</t>
  </si>
  <si>
    <t>D</t>
  </si>
  <si>
    <t>35</t>
  </si>
  <si>
    <t>E</t>
  </si>
  <si>
    <t>36</t>
  </si>
  <si>
    <t>38</t>
  </si>
  <si>
    <t>I. Kết quả sản xuất vụ Đông Xuân (15/5/2024)</t>
  </si>
  <si>
    <t>1000 cây</t>
  </si>
  <si>
    <t>- Số cây lâm nghiệp trồng phân tán</t>
  </si>
  <si>
    <t>3. Sản xuất giống</t>
  </si>
  <si>
    <t>Triệu con</t>
  </si>
  <si>
    <t xml:space="preserve">Công nghiệp </t>
  </si>
  <si>
    <t>THÁNG 5/2024</t>
  </si>
  <si>
    <t>1.1. Vốn đầu tư thực hiện từ nguồn ngân sách nhà nước</t>
  </si>
  <si>
    <r>
      <t>1.2. Giải ngân vốn đầu tư công</t>
    </r>
    <r>
      <rPr>
        <b/>
        <sz val="12"/>
        <color rgb="FFFF0000"/>
        <rFont val="Times New Roman"/>
        <family val="1"/>
      </rPr>
      <t xml:space="preserve"> </t>
    </r>
  </si>
  <si>
    <t>1.3. Thu hút đầu tư (đến ngày 15/5/2024)</t>
  </si>
  <si>
    <t>1.3.1. Thu hút đầu tư DDI</t>
  </si>
  <si>
    <t>1.3.2. Thu hút đầu tư FDI</t>
  </si>
  <si>
    <t>2. Đăng ký doanh nghiệp  (đến ngày 15/5/2024)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</si>
</sst>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3" formatCode="_(* #,##0.00_);_(* \(#,##0.00\);_(* &quot;-&quot;??_);_(@_)"/>
    <numFmt numFmtId="164" formatCode="0.0"/>
    <numFmt numFmtId="165" formatCode="_-* #,##0.00\ _₫_-;\-* #,##0.00\ _₫_-;_-* &quot;-&quot;??\ _₫_-;_-@_-"/>
    <numFmt numFmtId="166" formatCode="_-* #,##0\ _₫_-;\-* #,##0\ _₫_-;_-* &quot;-&quot;??\ _₫_-;_-@_-"/>
    <numFmt numFmtId="167" formatCode="_(* #,##0.00_);_(* \(#,##0.00\);_(* &quot;-&quot;_);_(@_)"/>
    <numFmt numFmtId="168" formatCode="_(* #,##0_);_(* \(#,##0\);_(* &quot;-&quot;??_);_(@_)"/>
    <numFmt numFmtId="169" formatCode="_(* #,##0.0_);_(* \(#,##0.0\);_(* &quot;-&quot;??_);_(@_)"/>
    <numFmt numFmtId="170" formatCode="_(* #,##0.0_);_(* \(#,##0.0\);_(* &quot;-&quot;?_);_(@_)"/>
    <numFmt numFmtId="171" formatCode="#,##0.0"/>
  </numFmts>
  <fonts count="53">
    <font>
      <sz val="12"/>
      <name val=".VnTime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3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i/>
      <sz val="12"/>
      <name val="Times New Roman"/>
      <family val="1"/>
    </font>
    <font>
      <b/>
      <i/>
      <sz val="13"/>
      <color rgb="FFFF0000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13"/>
      <name val=".VnTime"/>
      <family val="2"/>
    </font>
    <font>
      <b/>
      <sz val="11"/>
      <name val="Times New Roman"/>
      <family val="1"/>
    </font>
    <font>
      <sz val="12"/>
      <color indexed="8"/>
      <name val="Times New Roman"/>
      <family val="1"/>
    </font>
    <font>
      <sz val="12"/>
      <name val="VNTime"/>
    </font>
    <font>
      <b/>
      <sz val="11"/>
      <color theme="1"/>
      <name val="Times New Roman"/>
      <family val="1"/>
    </font>
    <font>
      <sz val="13"/>
      <name val="Times New Roman"/>
      <family val="1"/>
    </font>
    <font>
      <sz val="11"/>
      <name val=".VnTime"/>
      <family val="2"/>
    </font>
    <font>
      <b/>
      <sz val="14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sz val="10"/>
      <color theme="1"/>
      <name val="Times New Roman"/>
      <family val="1"/>
    </font>
    <font>
      <sz val="14"/>
      <color theme="1"/>
      <name val="Times New Roman"/>
      <family val="2"/>
    </font>
    <font>
      <sz val="10"/>
      <name val=".VnTime"/>
      <family val="2"/>
    </font>
    <font>
      <b/>
      <sz val="13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Arial"/>
      <family val="2"/>
    </font>
    <font>
      <b/>
      <sz val="14"/>
      <name val="Times New Roman"/>
      <family val="1"/>
    </font>
    <font>
      <sz val="10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indexed="8"/>
      <name val="Times New Roman"/>
      <family val="1"/>
    </font>
    <font>
      <sz val="12"/>
      <name val="Arial"/>
      <family val="2"/>
    </font>
    <font>
      <b/>
      <sz val="10"/>
      <name val=".VnArial"/>
      <family val="2"/>
    </font>
    <font>
      <sz val="10"/>
      <name val=".VnArial"/>
      <family val="2"/>
    </font>
    <font>
      <b/>
      <i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3" fillId="0" borderId="0"/>
    <xf numFmtId="0" fontId="5" fillId="0" borderId="0"/>
    <xf numFmtId="0" fontId="9" fillId="0" borderId="0"/>
    <xf numFmtId="165" fontId="9" fillId="0" borderId="0" applyFont="0" applyFill="0" applyBorder="0" applyAlignment="0" applyProtection="0"/>
    <xf numFmtId="0" fontId="5" fillId="0" borderId="0"/>
    <xf numFmtId="0" fontId="10" fillId="0" borderId="0"/>
    <xf numFmtId="0" fontId="10" fillId="0" borderId="0"/>
    <xf numFmtId="0" fontId="2" fillId="0" borderId="0"/>
    <xf numFmtId="0" fontId="3" fillId="0" borderId="0"/>
    <xf numFmtId="43" fontId="9" fillId="0" borderId="0" applyFont="0" applyFill="0" applyBorder="0" applyAlignment="0" applyProtection="0"/>
    <xf numFmtId="0" fontId="10" fillId="0" borderId="0"/>
    <xf numFmtId="0" fontId="22" fillId="0" borderId="0"/>
    <xf numFmtId="0" fontId="23" fillId="0" borderId="0"/>
    <xf numFmtId="0" fontId="5" fillId="0" borderId="0"/>
    <xf numFmtId="0" fontId="3" fillId="0" borderId="0"/>
    <xf numFmtId="0" fontId="26" fillId="0" borderId="0"/>
    <xf numFmtId="0" fontId="29" fillId="0" borderId="0"/>
    <xf numFmtId="0" fontId="3" fillId="0" borderId="0"/>
    <xf numFmtId="0" fontId="22" fillId="0" borderId="0"/>
    <xf numFmtId="0" fontId="33" fillId="0" borderId="0"/>
    <xf numFmtId="0" fontId="5" fillId="0" borderId="0"/>
    <xf numFmtId="0" fontId="5" fillId="0" borderId="0"/>
    <xf numFmtId="0" fontId="34" fillId="0" borderId="0"/>
    <xf numFmtId="0" fontId="3" fillId="0" borderId="0"/>
    <xf numFmtId="0" fontId="2" fillId="0" borderId="0"/>
    <xf numFmtId="43" fontId="3" fillId="0" borderId="0" applyFont="0" applyFill="0" applyBorder="0" applyAlignment="0" applyProtection="0"/>
    <xf numFmtId="0" fontId="34" fillId="0" borderId="0"/>
    <xf numFmtId="0" fontId="4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165" fontId="9" fillId="0" borderId="0" applyFont="0" applyFill="0" applyBorder="0" applyAlignment="0" applyProtection="0"/>
    <xf numFmtId="0" fontId="3" fillId="0" borderId="0"/>
    <xf numFmtId="0" fontId="5" fillId="0" borderId="0"/>
    <xf numFmtId="0" fontId="9" fillId="0" borderId="0"/>
    <xf numFmtId="0" fontId="49" fillId="0" borderId="0"/>
    <xf numFmtId="0" fontId="49" fillId="0" borderId="0"/>
    <xf numFmtId="0" fontId="49" fillId="0" borderId="0"/>
  </cellStyleXfs>
  <cellXfs count="808">
    <xf numFmtId="0" fontId="0" fillId="0" borderId="0" xfId="0"/>
    <xf numFmtId="0" fontId="6" fillId="0" borderId="0" xfId="2" applyFont="1"/>
    <xf numFmtId="0" fontId="6" fillId="0" borderId="0" xfId="1" applyFont="1"/>
    <xf numFmtId="0" fontId="6" fillId="0" borderId="1" xfId="1" applyFont="1" applyBorder="1"/>
    <xf numFmtId="0" fontId="7" fillId="0" borderId="0" xfId="1" applyFont="1" applyAlignment="1">
      <alignment horizontal="right"/>
    </xf>
    <xf numFmtId="0" fontId="6" fillId="0" borderId="2" xfId="1" applyFont="1" applyBorder="1"/>
    <xf numFmtId="0" fontId="6" fillId="0" borderId="2" xfId="1" applyFont="1" applyBorder="1" applyAlignment="1">
      <alignment horizontal="center" vertical="center"/>
    </xf>
    <xf numFmtId="164" fontId="6" fillId="0" borderId="0" xfId="2" applyNumberFormat="1" applyFont="1"/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8" fillId="0" borderId="0" xfId="2" applyFont="1"/>
    <xf numFmtId="43" fontId="6" fillId="0" borderId="0" xfId="2" applyNumberFormat="1" applyFont="1"/>
    <xf numFmtId="4" fontId="6" fillId="0" borderId="0" xfId="2" applyNumberFormat="1" applyFont="1"/>
    <xf numFmtId="0" fontId="8" fillId="0" borderId="0" xfId="5" applyFont="1" applyAlignment="1">
      <alignment vertical="center" wrapText="1"/>
    </xf>
    <xf numFmtId="43" fontId="8" fillId="0" borderId="0" xfId="5" applyNumberFormat="1" applyFont="1" applyAlignment="1">
      <alignment vertical="center"/>
    </xf>
    <xf numFmtId="43" fontId="8" fillId="0" borderId="0" xfId="5" applyNumberFormat="1" applyFont="1" applyAlignment="1">
      <alignment horizontal="center" vertical="center"/>
    </xf>
    <xf numFmtId="0" fontId="8" fillId="0" borderId="0" xfId="5" applyFont="1" applyAlignment="1">
      <alignment vertical="center"/>
    </xf>
    <xf numFmtId="43" fontId="6" fillId="0" borderId="0" xfId="5" applyNumberFormat="1" applyFont="1" applyAlignment="1">
      <alignment vertical="center"/>
    </xf>
    <xf numFmtId="0" fontId="6" fillId="0" borderId="0" xfId="6" applyFont="1" applyAlignment="1">
      <alignment horizontal="left" vertical="center" wrapText="1"/>
    </xf>
    <xf numFmtId="0" fontId="6" fillId="0" borderId="0" xfId="6" applyFont="1" applyAlignment="1">
      <alignment horizontal="center" vertical="center" wrapText="1"/>
    </xf>
    <xf numFmtId="166" fontId="6" fillId="0" borderId="0" xfId="2" applyNumberFormat="1" applyFont="1"/>
    <xf numFmtId="2" fontId="6" fillId="0" borderId="0" xfId="2" applyNumberFormat="1" applyFont="1"/>
    <xf numFmtId="0" fontId="6" fillId="0" borderId="0" xfId="5" applyFont="1" applyAlignment="1">
      <alignment vertical="center"/>
    </xf>
    <xf numFmtId="0" fontId="6" fillId="0" borderId="0" xfId="5" applyFont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6" fillId="0" borderId="0" xfId="5" quotePrefix="1" applyFont="1" applyAlignment="1">
      <alignment horizontal="left" vertical="center"/>
    </xf>
    <xf numFmtId="43" fontId="8" fillId="0" borderId="0" xfId="2" applyNumberFormat="1" applyFont="1"/>
    <xf numFmtId="0" fontId="8" fillId="0" borderId="0" xfId="5" applyFont="1" applyAlignment="1">
      <alignment horizontal="center" vertical="center"/>
    </xf>
    <xf numFmtId="0" fontId="13" fillId="0" borderId="0" xfId="7" applyFont="1" applyAlignment="1">
      <alignment horizontal="center"/>
    </xf>
    <xf numFmtId="0" fontId="14" fillId="0" borderId="0" xfId="7" applyFont="1" applyAlignment="1">
      <alignment horizontal="right"/>
    </xf>
    <xf numFmtId="0" fontId="15" fillId="0" borderId="0" xfId="8" applyFont="1"/>
    <xf numFmtId="0" fontId="6" fillId="0" borderId="2" xfId="9" applyFont="1" applyBorder="1" applyAlignment="1">
      <alignment horizontal="center" vertical="center" wrapText="1"/>
    </xf>
    <xf numFmtId="0" fontId="6" fillId="0" borderId="1" xfId="9" applyFont="1" applyBorder="1" applyAlignment="1">
      <alignment horizontal="center" vertical="center" wrapText="1"/>
    </xf>
    <xf numFmtId="0" fontId="6" fillId="0" borderId="3" xfId="9" applyFont="1" applyBorder="1" applyAlignment="1">
      <alignment horizontal="center" vertical="center" wrapText="1"/>
    </xf>
    <xf numFmtId="0" fontId="8" fillId="0" borderId="0" xfId="7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6" fillId="0" borderId="0" xfId="7" applyFont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0" fontId="19" fillId="0" borderId="2" xfId="0" applyFont="1" applyBorder="1"/>
    <xf numFmtId="0" fontId="18" fillId="0" borderId="0" xfId="0" applyFont="1"/>
    <xf numFmtId="0" fontId="20" fillId="0" borderId="0" xfId="11" applyFont="1"/>
    <xf numFmtId="0" fontId="6" fillId="0" borderId="0" xfId="11" applyFont="1"/>
    <xf numFmtId="0" fontId="21" fillId="0" borderId="0" xfId="11" applyFont="1" applyAlignment="1">
      <alignment horizontal="left"/>
    </xf>
    <xf numFmtId="0" fontId="20" fillId="0" borderId="0" xfId="11" applyFont="1" applyAlignment="1">
      <alignment horizontal="right"/>
    </xf>
    <xf numFmtId="0" fontId="16" fillId="0" borderId="3" xfId="11" applyFont="1" applyBorder="1" applyAlignment="1">
      <alignment horizontal="center" vertical="center" wrapText="1"/>
    </xf>
    <xf numFmtId="2" fontId="8" fillId="0" borderId="0" xfId="11" applyNumberFormat="1" applyFont="1" applyAlignment="1">
      <alignment horizontal="center"/>
    </xf>
    <xf numFmtId="0" fontId="20" fillId="0" borderId="0" xfId="11" applyFont="1" applyAlignment="1">
      <alignment horizontal="center" vertical="center" wrapText="1"/>
    </xf>
    <xf numFmtId="2" fontId="6" fillId="0" borderId="0" xfId="11" applyNumberFormat="1" applyFont="1" applyAlignment="1">
      <alignment horizontal="center"/>
    </xf>
    <xf numFmtId="0" fontId="21" fillId="0" borderId="0" xfId="11" applyFont="1"/>
    <xf numFmtId="0" fontId="20" fillId="0" borderId="0" xfId="12" applyFont="1" applyAlignment="1">
      <alignment horizontal="centerContinuous"/>
    </xf>
    <xf numFmtId="0" fontId="20" fillId="0" borderId="0" xfId="13" applyFont="1"/>
    <xf numFmtId="0" fontId="24" fillId="0" borderId="2" xfId="12" applyFont="1" applyBorder="1" applyAlignment="1">
      <alignment horizontal="center" vertical="center"/>
    </xf>
    <xf numFmtId="4" fontId="20" fillId="0" borderId="0" xfId="13" applyNumberFormat="1" applyFont="1"/>
    <xf numFmtId="0" fontId="8" fillId="0" borderId="0" xfId="1" applyFont="1"/>
    <xf numFmtId="0" fontId="20" fillId="0" borderId="0" xfId="9" applyFont="1"/>
    <xf numFmtId="3" fontId="20" fillId="0" borderId="0" xfId="9" applyNumberFormat="1" applyFont="1"/>
    <xf numFmtId="2" fontId="20" fillId="0" borderId="0" xfId="9" applyNumberFormat="1" applyFont="1"/>
    <xf numFmtId="4" fontId="20" fillId="0" borderId="0" xfId="9" applyNumberFormat="1" applyFont="1"/>
    <xf numFmtId="165" fontId="20" fillId="0" borderId="0" xfId="9" applyNumberFormat="1" applyFont="1"/>
    <xf numFmtId="0" fontId="20" fillId="0" borderId="0" xfId="15" applyFont="1" applyAlignment="1">
      <alignment horizontal="left" indent="1"/>
    </xf>
    <xf numFmtId="1" fontId="20" fillId="0" borderId="0" xfId="9" applyNumberFormat="1" applyFont="1" applyAlignment="1">
      <alignment horizontal="right" indent="1"/>
    </xf>
    <xf numFmtId="164" fontId="20" fillId="0" borderId="0" xfId="9" applyNumberFormat="1" applyFont="1" applyAlignment="1">
      <alignment horizontal="right" indent="2"/>
    </xf>
    <xf numFmtId="0" fontId="20" fillId="0" borderId="0" xfId="16" applyFont="1" applyAlignment="1">
      <alignment horizontal="left"/>
    </xf>
    <xf numFmtId="0" fontId="27" fillId="0" borderId="0" xfId="8" applyFont="1"/>
    <xf numFmtId="41" fontId="6" fillId="0" borderId="0" xfId="10" applyNumberFormat="1" applyFont="1" applyFill="1" applyBorder="1" applyAlignment="1">
      <alignment horizontal="right" vertical="center"/>
    </xf>
    <xf numFmtId="0" fontId="17" fillId="0" borderId="0" xfId="3" applyFont="1"/>
    <xf numFmtId="0" fontId="16" fillId="0" borderId="0" xfId="3" applyFont="1"/>
    <xf numFmtId="0" fontId="15" fillId="0" borderId="0" xfId="3" applyFont="1"/>
    <xf numFmtId="0" fontId="16" fillId="0" borderId="0" xfId="3" applyFont="1" applyAlignment="1">
      <alignment horizontal="center"/>
    </xf>
    <xf numFmtId="0" fontId="9" fillId="0" borderId="0" xfId="3"/>
    <xf numFmtId="0" fontId="28" fillId="0" borderId="0" xfId="3" applyFont="1" applyAlignment="1">
      <alignment vertical="top"/>
    </xf>
    <xf numFmtId="167" fontId="28" fillId="0" borderId="0" xfId="3" applyNumberFormat="1" applyFont="1" applyAlignment="1">
      <alignment vertical="top"/>
    </xf>
    <xf numFmtId="4" fontId="16" fillId="0" borderId="0" xfId="3" applyNumberFormat="1" applyFont="1"/>
    <xf numFmtId="3" fontId="16" fillId="0" borderId="0" xfId="3" applyNumberFormat="1" applyFont="1"/>
    <xf numFmtId="4" fontId="8" fillId="0" borderId="0" xfId="3" applyNumberFormat="1" applyFont="1" applyAlignment="1">
      <alignment vertical="center"/>
    </xf>
    <xf numFmtId="3" fontId="15" fillId="0" borderId="0" xfId="10" applyNumberFormat="1" applyFont="1" applyBorder="1"/>
    <xf numFmtId="37" fontId="15" fillId="0" borderId="0" xfId="3" applyNumberFormat="1" applyFont="1"/>
    <xf numFmtId="43" fontId="15" fillId="0" borderId="0" xfId="10" applyFont="1" applyBorder="1"/>
    <xf numFmtId="168" fontId="15" fillId="0" borderId="0" xfId="10" applyNumberFormat="1" applyFont="1"/>
    <xf numFmtId="43" fontId="15" fillId="0" borderId="0" xfId="10" applyFont="1"/>
    <xf numFmtId="43" fontId="16" fillId="0" borderId="0" xfId="10" applyFont="1"/>
    <xf numFmtId="168" fontId="17" fillId="0" borderId="0" xfId="3" applyNumberFormat="1" applyFont="1"/>
    <xf numFmtId="43" fontId="17" fillId="0" borderId="0" xfId="10" applyFont="1"/>
    <xf numFmtId="168" fontId="27" fillId="0" borderId="0" xfId="3" applyNumberFormat="1" applyFont="1"/>
    <xf numFmtId="0" fontId="27" fillId="0" borderId="0" xfId="3" applyFont="1"/>
    <xf numFmtId="167" fontId="9" fillId="0" borderId="0" xfId="3" applyNumberFormat="1"/>
    <xf numFmtId="0" fontId="8" fillId="0" borderId="0" xfId="18" applyFont="1" applyAlignment="1">
      <alignment horizontal="center"/>
    </xf>
    <xf numFmtId="0" fontId="8" fillId="0" borderId="0" xfId="15" applyFont="1" applyAlignment="1">
      <alignment horizontal="left"/>
    </xf>
    <xf numFmtId="0" fontId="6" fillId="0" borderId="0" xfId="18" applyFont="1"/>
    <xf numFmtId="0" fontId="20" fillId="0" borderId="1" xfId="18" applyFont="1" applyBorder="1"/>
    <xf numFmtId="0" fontId="7" fillId="0" borderId="0" xfId="18" applyFont="1" applyAlignment="1">
      <alignment horizontal="right"/>
    </xf>
    <xf numFmtId="168" fontId="6" fillId="0" borderId="0" xfId="10" applyNumberFormat="1" applyFont="1" applyBorder="1" applyAlignment="1"/>
    <xf numFmtId="168" fontId="6" fillId="0" borderId="2" xfId="10" applyNumberFormat="1" applyFont="1" applyBorder="1" applyAlignment="1"/>
    <xf numFmtId="168" fontId="16" fillId="0" borderId="2" xfId="10" applyNumberFormat="1" applyFont="1" applyBorder="1" applyAlignment="1">
      <alignment horizontal="center" vertical="center" wrapText="1"/>
    </xf>
    <xf numFmtId="168" fontId="16" fillId="0" borderId="0" xfId="10" applyNumberFormat="1" applyFont="1" applyBorder="1" applyAlignment="1">
      <alignment horizontal="center" vertical="center" wrapText="1"/>
    </xf>
    <xf numFmtId="0" fontId="16" fillId="0" borderId="0" xfId="10" applyNumberFormat="1" applyFont="1" applyBorder="1" applyAlignment="1">
      <alignment horizontal="center" vertical="center" wrapText="1"/>
    </xf>
    <xf numFmtId="168" fontId="16" fillId="0" borderId="1" xfId="10" applyNumberFormat="1" applyFont="1" applyBorder="1" applyAlignment="1">
      <alignment horizontal="center" vertical="center" wrapText="1"/>
    </xf>
    <xf numFmtId="168" fontId="7" fillId="0" borderId="0" xfId="10" applyNumberFormat="1" applyFont="1" applyBorder="1" applyAlignment="1"/>
    <xf numFmtId="168" fontId="16" fillId="0" borderId="0" xfId="10" applyNumberFormat="1" applyFont="1" applyBorder="1" applyAlignment="1">
      <alignment wrapText="1"/>
    </xf>
    <xf numFmtId="168" fontId="8" fillId="0" borderId="0" xfId="10" applyNumberFormat="1" applyFont="1" applyBorder="1" applyAlignment="1"/>
    <xf numFmtId="168" fontId="8" fillId="0" borderId="0" xfId="10" applyNumberFormat="1" applyFont="1" applyBorder="1" applyAlignment="1">
      <alignment horizontal="right" indent="1"/>
    </xf>
    <xf numFmtId="43" fontId="8" fillId="0" borderId="0" xfId="10" applyFont="1" applyBorder="1" applyAlignment="1">
      <alignment horizontal="right" indent="1"/>
    </xf>
    <xf numFmtId="168" fontId="6" fillId="0" borderId="0" xfId="10" applyNumberFormat="1" applyFont="1" applyBorder="1" applyAlignment="1">
      <alignment horizontal="right" indent="1"/>
    </xf>
    <xf numFmtId="43" fontId="6" fillId="0" borderId="0" xfId="10" applyFont="1" applyBorder="1" applyAlignment="1"/>
    <xf numFmtId="168" fontId="7" fillId="0" borderId="0" xfId="10" quotePrefix="1" applyNumberFormat="1" applyFont="1" applyBorder="1" applyAlignment="1">
      <alignment horizontal="left"/>
    </xf>
    <xf numFmtId="168" fontId="6" fillId="0" borderId="0" xfId="10" applyNumberFormat="1" applyFont="1" applyBorder="1" applyAlignment="1">
      <alignment horizontal="left"/>
    </xf>
    <xf numFmtId="168" fontId="16" fillId="0" borderId="0" xfId="3" applyNumberFormat="1" applyFont="1"/>
    <xf numFmtId="168" fontId="6" fillId="0" borderId="0" xfId="10" applyNumberFormat="1" applyFont="1" applyBorder="1" applyAlignment="1">
      <alignment horizontal="center"/>
    </xf>
    <xf numFmtId="0" fontId="8" fillId="0" borderId="0" xfId="1" applyFont="1" applyAlignment="1">
      <alignment vertical="center"/>
    </xf>
    <xf numFmtId="0" fontId="20" fillId="0" borderId="0" xfId="18" applyFont="1"/>
    <xf numFmtId="0" fontId="6" fillId="0" borderId="2" xfId="18" applyFont="1" applyBorder="1"/>
    <xf numFmtId="0" fontId="7" fillId="0" borderId="0" xfId="18" applyFont="1"/>
    <xf numFmtId="0" fontId="16" fillId="0" borderId="0" xfId="3" applyFont="1" applyAlignment="1">
      <alignment wrapText="1"/>
    </xf>
    <xf numFmtId="0" fontId="11" fillId="0" borderId="0" xfId="18" applyFont="1"/>
    <xf numFmtId="0" fontId="8" fillId="0" borderId="0" xfId="18" applyFont="1"/>
    <xf numFmtId="0" fontId="7" fillId="0" borderId="0" xfId="18" quotePrefix="1" applyFont="1" applyAlignment="1">
      <alignment horizontal="left"/>
    </xf>
    <xf numFmtId="3" fontId="6" fillId="0" borderId="0" xfId="18" applyNumberFormat="1" applyFont="1" applyAlignment="1">
      <alignment horizontal="right" vertical="center"/>
    </xf>
    <xf numFmtId="0" fontId="6" fillId="0" borderId="0" xfId="3" applyFont="1"/>
    <xf numFmtId="3" fontId="8" fillId="0" borderId="0" xfId="1" applyNumberFormat="1" applyFont="1"/>
    <xf numFmtId="3" fontId="15" fillId="0" borderId="0" xfId="8" applyNumberFormat="1" applyFont="1"/>
    <xf numFmtId="0" fontId="24" fillId="0" borderId="2" xfId="7" applyFont="1" applyBorder="1" applyAlignment="1">
      <alignment vertical="center" wrapText="1"/>
    </xf>
    <xf numFmtId="3" fontId="27" fillId="0" borderId="0" xfId="8" applyNumberFormat="1" applyFont="1"/>
    <xf numFmtId="0" fontId="8" fillId="0" borderId="0" xfId="19" applyFont="1" applyAlignment="1">
      <alignment wrapText="1"/>
    </xf>
    <xf numFmtId="0" fontId="6" fillId="0" borderId="0" xfId="9" applyFont="1" applyAlignment="1">
      <alignment horizontal="center" vertical="top" wrapText="1"/>
    </xf>
    <xf numFmtId="0" fontId="6" fillId="0" borderId="0" xfId="9" applyFont="1" applyAlignment="1">
      <alignment horizontal="center" vertical="center" wrapText="1"/>
    </xf>
    <xf numFmtId="2" fontId="15" fillId="0" borderId="0" xfId="8" applyNumberFormat="1" applyFont="1"/>
    <xf numFmtId="0" fontId="8" fillId="0" borderId="0" xfId="19" applyFont="1" applyAlignment="1">
      <alignment horizontal="left"/>
    </xf>
    <xf numFmtId="0" fontId="6" fillId="0" borderId="0" xfId="19" applyFont="1" applyAlignment="1">
      <alignment horizontal="left" indent="1"/>
    </xf>
    <xf numFmtId="4" fontId="15" fillId="0" borderId="0" xfId="8" applyNumberFormat="1" applyFont="1"/>
    <xf numFmtId="0" fontId="13" fillId="0" borderId="0" xfId="7" applyFont="1"/>
    <xf numFmtId="2" fontId="24" fillId="0" borderId="0" xfId="3" applyNumberFormat="1" applyFont="1" applyAlignment="1">
      <alignment horizontal="right" wrapText="1"/>
    </xf>
    <xf numFmtId="0" fontId="20" fillId="0" borderId="0" xfId="7" applyFont="1"/>
    <xf numFmtId="2" fontId="21" fillId="0" borderId="0" xfId="3" applyNumberFormat="1" applyFont="1" applyAlignment="1">
      <alignment horizontal="right" wrapText="1"/>
    </xf>
    <xf numFmtId="0" fontId="32" fillId="0" borderId="0" xfId="8" applyFont="1"/>
    <xf numFmtId="3" fontId="32" fillId="0" borderId="0" xfId="8" applyNumberFormat="1" applyFont="1"/>
    <xf numFmtId="0" fontId="32" fillId="0" borderId="0" xfId="20" applyFont="1"/>
    <xf numFmtId="0" fontId="20" fillId="0" borderId="0" xfId="21" applyFont="1"/>
    <xf numFmtId="0" fontId="8" fillId="0" borderId="0" xfId="21" applyFont="1" applyAlignment="1">
      <alignment horizontal="center"/>
    </xf>
    <xf numFmtId="4" fontId="8" fillId="0" borderId="0" xfId="21" applyNumberFormat="1" applyFont="1" applyAlignment="1">
      <alignment horizontal="right" indent="2"/>
    </xf>
    <xf numFmtId="0" fontId="7" fillId="0" borderId="0" xfId="21" applyFont="1" applyAlignment="1">
      <alignment horizontal="left"/>
    </xf>
    <xf numFmtId="0" fontId="8" fillId="0" borderId="0" xfId="21" applyFont="1" applyAlignment="1">
      <alignment horizontal="left"/>
    </xf>
    <xf numFmtId="0" fontId="6" fillId="0" borderId="0" xfId="21" applyFont="1" applyAlignment="1">
      <alignment horizontal="left" indent="1"/>
    </xf>
    <xf numFmtId="4" fontId="6" fillId="0" borderId="0" xfId="21" applyNumberFormat="1" applyFont="1" applyAlignment="1">
      <alignment horizontal="right" indent="2"/>
    </xf>
    <xf numFmtId="0" fontId="20" fillId="0" borderId="0" xfId="22" applyFont="1"/>
    <xf numFmtId="0" fontId="6" fillId="0" borderId="0" xfId="23" applyFont="1"/>
    <xf numFmtId="0" fontId="20" fillId="0" borderId="0" xfId="23" applyFont="1"/>
    <xf numFmtId="0" fontId="6" fillId="0" borderId="0" xfId="22" applyFont="1"/>
    <xf numFmtId="0" fontId="7" fillId="0" borderId="0" xfId="23" applyFont="1" applyAlignment="1">
      <alignment horizontal="right"/>
    </xf>
    <xf numFmtId="0" fontId="8" fillId="0" borderId="0" xfId="23" applyFont="1"/>
    <xf numFmtId="43" fontId="20" fillId="0" borderId="0" xfId="10" applyFont="1" applyAlignment="1">
      <alignment horizontal="right"/>
    </xf>
    <xf numFmtId="39" fontId="20" fillId="0" borderId="0" xfId="22" applyNumberFormat="1" applyFont="1"/>
    <xf numFmtId="4" fontId="6" fillId="0" borderId="0" xfId="22" applyNumberFormat="1" applyFont="1" applyAlignment="1">
      <alignment horizontal="right" indent="1"/>
    </xf>
    <xf numFmtId="43" fontId="6" fillId="0" borderId="0" xfId="10" applyFont="1" applyAlignment="1">
      <alignment horizontal="right"/>
    </xf>
    <xf numFmtId="0" fontId="11" fillId="0" borderId="0" xfId="23" applyFont="1"/>
    <xf numFmtId="4" fontId="11" fillId="0" borderId="0" xfId="22" applyNumberFormat="1" applyFont="1" applyAlignment="1">
      <alignment horizontal="right" indent="1"/>
    </xf>
    <xf numFmtId="0" fontId="11" fillId="0" borderId="0" xfId="23" applyFont="1" applyAlignment="1">
      <alignment horizontal="left" indent="4"/>
    </xf>
    <xf numFmtId="43" fontId="6" fillId="0" borderId="0" xfId="10" applyFont="1" applyAlignment="1">
      <alignment horizontal="right" indent="2"/>
    </xf>
    <xf numFmtId="0" fontId="6" fillId="0" borderId="0" xfId="3" applyFont="1" applyAlignment="1">
      <alignment horizontal="left"/>
    </xf>
    <xf numFmtId="43" fontId="6" fillId="0" borderId="0" xfId="10" applyFont="1" applyAlignment="1">
      <alignment horizontal="right" indent="4"/>
    </xf>
    <xf numFmtId="0" fontId="11" fillId="0" borderId="0" xfId="23" applyFont="1" applyAlignment="1">
      <alignment horizontal="left" indent="2"/>
    </xf>
    <xf numFmtId="4" fontId="6" fillId="0" borderId="0" xfId="24" applyNumberFormat="1" applyFont="1" applyAlignment="1">
      <alignment horizontal="right" indent="1"/>
    </xf>
    <xf numFmtId="0" fontId="20" fillId="0" borderId="0" xfId="22" applyFont="1" applyAlignment="1">
      <alignment horizontal="center"/>
    </xf>
    <xf numFmtId="0" fontId="16" fillId="0" borderId="0" xfId="3" applyFont="1" applyAlignment="1">
      <alignment horizontal="center" wrapText="1"/>
    </xf>
    <xf numFmtId="0" fontId="36" fillId="0" borderId="0" xfId="3" applyFont="1" applyAlignment="1">
      <alignment horizontal="right"/>
    </xf>
    <xf numFmtId="0" fontId="17" fillId="0" borderId="2" xfId="3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7" fillId="0" borderId="0" xfId="3" applyFont="1" applyAlignment="1">
      <alignment wrapText="1"/>
    </xf>
    <xf numFmtId="168" fontId="17" fillId="0" borderId="0" xfId="10" applyNumberFormat="1" applyFont="1" applyBorder="1"/>
    <xf numFmtId="43" fontId="17" fillId="0" borderId="0" xfId="10" applyFont="1" applyBorder="1"/>
    <xf numFmtId="43" fontId="16" fillId="0" borderId="0" xfId="10" applyFont="1" applyBorder="1"/>
    <xf numFmtId="168" fontId="16" fillId="0" borderId="0" xfId="10" applyNumberFormat="1" applyFont="1" applyBorder="1"/>
    <xf numFmtId="0" fontId="37" fillId="0" borderId="0" xfId="3" applyFont="1" applyAlignment="1">
      <alignment vertical="center"/>
    </xf>
    <xf numFmtId="0" fontId="37" fillId="0" borderId="2" xfId="3" applyFont="1" applyBorder="1" applyAlignment="1">
      <alignment vertical="center"/>
    </xf>
    <xf numFmtId="43" fontId="6" fillId="0" borderId="0" xfId="10" applyFont="1" applyBorder="1"/>
    <xf numFmtId="0" fontId="20" fillId="0" borderId="0" xfId="3" applyFont="1"/>
    <xf numFmtId="43" fontId="20" fillId="0" borderId="0" xfId="3" applyNumberFormat="1" applyFont="1"/>
    <xf numFmtId="168" fontId="20" fillId="0" borderId="0" xfId="3" applyNumberFormat="1" applyFont="1"/>
    <xf numFmtId="169" fontId="20" fillId="0" borderId="0" xfId="3" applyNumberFormat="1" applyFont="1"/>
    <xf numFmtId="0" fontId="37" fillId="0" borderId="0" xfId="3" applyFont="1"/>
    <xf numFmtId="168" fontId="37" fillId="0" borderId="0" xfId="3" applyNumberFormat="1" applyFont="1"/>
    <xf numFmtId="0" fontId="38" fillId="0" borderId="0" xfId="3" applyFont="1" applyAlignment="1">
      <alignment horizontal="center"/>
    </xf>
    <xf numFmtId="0" fontId="39" fillId="0" borderId="0" xfId="3" applyFont="1"/>
    <xf numFmtId="0" fontId="39" fillId="0" borderId="0" xfId="3" applyFont="1" applyAlignment="1">
      <alignment horizontal="center"/>
    </xf>
    <xf numFmtId="0" fontId="16" fillId="0" borderId="2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 wrapText="1"/>
    </xf>
    <xf numFmtId="0" fontId="16" fillId="0" borderId="3" xfId="3" applyFont="1" applyBorder="1" applyAlignment="1">
      <alignment horizontal="center" vertical="center" wrapText="1"/>
    </xf>
    <xf numFmtId="0" fontId="17" fillId="0" borderId="0" xfId="25" applyFont="1"/>
    <xf numFmtId="0" fontId="15" fillId="0" borderId="2" xfId="25" applyFont="1" applyBorder="1"/>
    <xf numFmtId="0" fontId="15" fillId="0" borderId="0" xfId="25" applyFont="1"/>
    <xf numFmtId="0" fontId="16" fillId="0" borderId="0" xfId="25" applyFont="1"/>
    <xf numFmtId="0" fontId="16" fillId="0" borderId="0" xfId="25" applyFont="1" applyAlignment="1">
      <alignment horizontal="center"/>
    </xf>
    <xf numFmtId="0" fontId="15" fillId="0" borderId="0" xfId="25" applyFont="1" applyAlignment="1">
      <alignment horizontal="center"/>
    </xf>
    <xf numFmtId="168" fontId="16" fillId="0" borderId="0" xfId="25" applyNumberFormat="1" applyFont="1" applyAlignment="1">
      <alignment horizontal="right"/>
    </xf>
    <xf numFmtId="0" fontId="16" fillId="0" borderId="0" xfId="25" applyFont="1" applyAlignment="1">
      <alignment horizontal="left" indent="2"/>
    </xf>
    <xf numFmtId="168" fontId="16" fillId="0" borderId="0" xfId="25" applyNumberFormat="1" applyFont="1" applyAlignment="1">
      <alignment horizontal="left" indent="1"/>
    </xf>
    <xf numFmtId="43" fontId="16" fillId="0" borderId="0" xfId="25" applyNumberFormat="1" applyFont="1" applyAlignment="1">
      <alignment horizontal="right"/>
    </xf>
    <xf numFmtId="0" fontId="6" fillId="2" borderId="0" xfId="0" applyFont="1" applyFill="1"/>
    <xf numFmtId="0" fontId="8" fillId="2" borderId="1" xfId="0" applyFont="1" applyFill="1" applyBorder="1" applyAlignment="1">
      <alignment vertical="center"/>
    </xf>
    <xf numFmtId="169" fontId="8" fillId="2" borderId="1" xfId="26" applyNumberFormat="1" applyFont="1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0" fontId="6" fillId="2" borderId="9" xfId="0" applyFont="1" applyFill="1" applyBorder="1"/>
    <xf numFmtId="0" fontId="6" fillId="2" borderId="10" xfId="0" applyFont="1" applyFill="1" applyBorder="1"/>
    <xf numFmtId="0" fontId="8" fillId="2" borderId="7" xfId="0" applyFont="1" applyFill="1" applyBorder="1"/>
    <xf numFmtId="0" fontId="6" fillId="2" borderId="7" xfId="0" applyFont="1" applyFill="1" applyBorder="1"/>
    <xf numFmtId="0" fontId="6" fillId="2" borderId="7" xfId="0" applyFont="1" applyFill="1" applyBorder="1" applyAlignment="1">
      <alignment horizontal="center" vertical="center"/>
    </xf>
    <xf numFmtId="169" fontId="6" fillId="2" borderId="7" xfId="26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wrapText="1"/>
    </xf>
    <xf numFmtId="0" fontId="6" fillId="3" borderId="7" xfId="0" applyFont="1" applyFill="1" applyBorder="1" applyAlignment="1">
      <alignment wrapText="1"/>
    </xf>
    <xf numFmtId="0" fontId="6" fillId="3" borderId="7" xfId="0" applyFont="1" applyFill="1" applyBorder="1" applyAlignment="1">
      <alignment horizontal="center" vertical="center" wrapText="1"/>
    </xf>
    <xf numFmtId="169" fontId="6" fillId="3" borderId="7" xfId="26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wrapText="1"/>
    </xf>
    <xf numFmtId="0" fontId="6" fillId="2" borderId="7" xfId="0" applyFont="1" applyFill="1" applyBorder="1" applyAlignment="1">
      <alignment horizontal="center" vertical="center" wrapText="1"/>
    </xf>
    <xf numFmtId="4" fontId="6" fillId="2" borderId="7" xfId="26" applyNumberFormat="1" applyFont="1" applyFill="1" applyBorder="1" applyAlignment="1">
      <alignment horizontal="right" wrapText="1"/>
    </xf>
    <xf numFmtId="169" fontId="6" fillId="2" borderId="7" xfId="26" applyNumberFormat="1" applyFont="1" applyFill="1" applyBorder="1" applyAlignment="1">
      <alignment horizontal="center" vertical="center" wrapText="1"/>
    </xf>
    <xf numFmtId="4" fontId="6" fillId="2" borderId="7" xfId="26" applyNumberFormat="1" applyFont="1" applyFill="1" applyBorder="1" applyAlignment="1">
      <alignment wrapText="1"/>
    </xf>
    <xf numFmtId="0" fontId="6" fillId="2" borderId="7" xfId="0" applyFont="1" applyFill="1" applyBorder="1" applyAlignment="1">
      <alignment horizontal="left" wrapText="1" indent="2"/>
    </xf>
    <xf numFmtId="3" fontId="6" fillId="2" borderId="7" xfId="26" applyNumberFormat="1" applyFont="1" applyFill="1" applyBorder="1" applyAlignment="1">
      <alignment horizontal="right" wrapText="1"/>
    </xf>
    <xf numFmtId="3" fontId="6" fillId="2" borderId="7" xfId="26" applyNumberFormat="1" applyFont="1" applyFill="1" applyBorder="1" applyAlignment="1">
      <alignment wrapText="1"/>
    </xf>
    <xf numFmtId="0" fontId="8" fillId="3" borderId="7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wrapText="1"/>
    </xf>
    <xf numFmtId="168" fontId="8" fillId="2" borderId="7" xfId="26" applyNumberFormat="1" applyFont="1" applyFill="1" applyBorder="1" applyAlignment="1">
      <alignment horizontal="right" wrapText="1"/>
    </xf>
    <xf numFmtId="168" fontId="6" fillId="2" borderId="7" xfId="26" applyNumberFormat="1" applyFont="1" applyFill="1" applyBorder="1" applyAlignment="1">
      <alignment horizontal="right" wrapText="1"/>
    </xf>
    <xf numFmtId="0" fontId="6" fillId="2" borderId="7" xfId="0" applyFont="1" applyFill="1" applyBorder="1" applyAlignment="1">
      <alignment horizontal="left" wrapText="1"/>
    </xf>
    <xf numFmtId="3" fontId="17" fillId="0" borderId="7" xfId="4" applyNumberFormat="1" applyFont="1" applyBorder="1" applyAlignment="1">
      <alignment horizontal="right" vertical="center"/>
    </xf>
    <xf numFmtId="0" fontId="8" fillId="2" borderId="7" xfId="0" applyFont="1" applyFill="1" applyBorder="1" applyAlignment="1">
      <alignment horizontal="center" vertical="center" wrapText="1"/>
    </xf>
    <xf numFmtId="168" fontId="6" fillId="2" borderId="7" xfId="26" applyNumberFormat="1" applyFont="1" applyFill="1" applyBorder="1" applyAlignment="1">
      <alignment horizontal="center" vertical="center" wrapText="1"/>
    </xf>
    <xf numFmtId="169" fontId="8" fillId="2" borderId="7" xfId="26" applyNumberFormat="1" applyFont="1" applyFill="1" applyBorder="1" applyAlignment="1">
      <alignment horizontal="center" vertical="center" wrapText="1"/>
    </xf>
    <xf numFmtId="43" fontId="8" fillId="2" borderId="0" xfId="26" applyFont="1" applyFill="1"/>
    <xf numFmtId="0" fontId="8" fillId="2" borderId="0" xfId="0" applyFont="1" applyFill="1"/>
    <xf numFmtId="0" fontId="8" fillId="0" borderId="7" xfId="0" applyFont="1" applyBorder="1" applyAlignment="1">
      <alignment wrapText="1"/>
    </xf>
    <xf numFmtId="0" fontId="11" fillId="2" borderId="7" xfId="0" applyFont="1" applyFill="1" applyBorder="1" applyAlignment="1">
      <alignment wrapText="1"/>
    </xf>
    <xf numFmtId="43" fontId="6" fillId="2" borderId="0" xfId="26" applyFont="1" applyFill="1"/>
    <xf numFmtId="0" fontId="6" fillId="0" borderId="7" xfId="0" applyFont="1" applyBorder="1" applyAlignment="1">
      <alignment horizontal="left" wrapText="1" indent="1"/>
    </xf>
    <xf numFmtId="0" fontId="6" fillId="2" borderId="7" xfId="0" applyFont="1" applyFill="1" applyBorder="1" applyAlignment="1">
      <alignment horizontal="left" wrapText="1" indent="1"/>
    </xf>
    <xf numFmtId="0" fontId="11" fillId="0" borderId="7" xfId="0" applyFont="1" applyBorder="1" applyAlignment="1">
      <alignment horizontal="left" wrapText="1" indent="1"/>
    </xf>
    <xf numFmtId="0" fontId="6" fillId="0" borderId="7" xfId="0" quotePrefix="1" applyFont="1" applyBorder="1" applyAlignment="1">
      <alignment horizontal="left" wrapText="1" indent="1"/>
    </xf>
    <xf numFmtId="169" fontId="8" fillId="3" borderId="7" xfId="26" applyNumberFormat="1" applyFont="1" applyFill="1" applyBorder="1" applyAlignment="1">
      <alignment wrapText="1"/>
    </xf>
    <xf numFmtId="0" fontId="17" fillId="0" borderId="7" xfId="0" applyFont="1" applyBorder="1" applyAlignment="1">
      <alignment wrapText="1"/>
    </xf>
    <xf numFmtId="0" fontId="16" fillId="0" borderId="7" xfId="0" applyFont="1" applyBorder="1" applyAlignment="1">
      <alignment wrapText="1"/>
    </xf>
    <xf numFmtId="0" fontId="17" fillId="0" borderId="7" xfId="0" applyFont="1" applyBorder="1"/>
    <xf numFmtId="166" fontId="17" fillId="0" borderId="7" xfId="4" applyNumberFormat="1" applyFont="1" applyFill="1" applyBorder="1" applyAlignment="1">
      <alignment horizontal="left" wrapText="1"/>
    </xf>
    <xf numFmtId="168" fontId="17" fillId="0" borderId="7" xfId="4" applyNumberFormat="1" applyFont="1" applyBorder="1" applyAlignment="1">
      <alignment wrapText="1"/>
    </xf>
    <xf numFmtId="168" fontId="16" fillId="0" borderId="7" xfId="4" applyNumberFormat="1" applyFont="1" applyBorder="1" applyAlignment="1">
      <alignment horizontal="left" wrapText="1" indent="1"/>
    </xf>
    <xf numFmtId="168" fontId="17" fillId="0" borderId="7" xfId="4" applyNumberFormat="1" applyFont="1" applyBorder="1"/>
    <xf numFmtId="0" fontId="8" fillId="3" borderId="7" xfId="0" applyFont="1" applyFill="1" applyBorder="1"/>
    <xf numFmtId="0" fontId="6" fillId="3" borderId="7" xfId="0" applyFont="1" applyFill="1" applyBorder="1"/>
    <xf numFmtId="0" fontId="6" fillId="3" borderId="7" xfId="0" applyFont="1" applyFill="1" applyBorder="1" applyAlignment="1">
      <alignment horizontal="center" vertical="center"/>
    </xf>
    <xf numFmtId="0" fontId="11" fillId="2" borderId="7" xfId="0" applyFont="1" applyFill="1" applyBorder="1"/>
    <xf numFmtId="0" fontId="11" fillId="2" borderId="7" xfId="0" applyFont="1" applyFill="1" applyBorder="1" applyAlignment="1">
      <alignment horizontal="center" vertical="center"/>
    </xf>
    <xf numFmtId="169" fontId="11" fillId="2" borderId="7" xfId="26" applyNumberFormat="1" applyFont="1" applyFill="1" applyBorder="1" applyAlignment="1">
      <alignment horizontal="center" vertical="center"/>
    </xf>
    <xf numFmtId="43" fontId="6" fillId="2" borderId="7" xfId="26" applyFont="1" applyFill="1" applyBorder="1"/>
    <xf numFmtId="0" fontId="36" fillId="0" borderId="7" xfId="0" applyFont="1" applyBorder="1"/>
    <xf numFmtId="0" fontId="16" fillId="0" borderId="7" xfId="0" quotePrefix="1" applyFont="1" applyBorder="1"/>
    <xf numFmtId="0" fontId="8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8" fillId="2" borderId="7" xfId="27" applyFont="1" applyFill="1" applyBorder="1" applyAlignment="1">
      <alignment horizontal="left"/>
    </xf>
    <xf numFmtId="169" fontId="8" fillId="2" borderId="7" xfId="26" applyNumberFormat="1" applyFont="1" applyFill="1" applyBorder="1" applyAlignment="1">
      <alignment horizontal="center" vertical="center"/>
    </xf>
    <xf numFmtId="43" fontId="8" fillId="2" borderId="7" xfId="26" applyFont="1" applyFill="1" applyBorder="1"/>
    <xf numFmtId="0" fontId="16" fillId="0" borderId="7" xfId="0" applyFont="1" applyBorder="1"/>
    <xf numFmtId="43" fontId="8" fillId="2" borderId="7" xfId="26" applyFont="1" applyFill="1" applyBorder="1" applyAlignment="1">
      <alignment horizontal="right" wrapText="1"/>
    </xf>
    <xf numFmtId="0" fontId="6" fillId="2" borderId="7" xfId="0" applyFont="1" applyFill="1" applyBorder="1" applyAlignment="1">
      <alignment horizontal="left" wrapText="1" indent="3"/>
    </xf>
    <xf numFmtId="3" fontId="6" fillId="0" borderId="7" xfId="26" applyNumberFormat="1" applyFont="1" applyFill="1" applyBorder="1" applyAlignment="1">
      <alignment horizontal="right" wrapText="1"/>
    </xf>
    <xf numFmtId="169" fontId="6" fillId="2" borderId="7" xfId="26" applyNumberFormat="1" applyFont="1" applyFill="1" applyBorder="1" applyAlignment="1">
      <alignment horizontal="left" wrapText="1" indent="1"/>
    </xf>
    <xf numFmtId="0" fontId="8" fillId="0" borderId="7" xfId="0" applyFont="1" applyBorder="1" applyAlignment="1">
      <alignment vertical="center" wrapText="1"/>
    </xf>
    <xf numFmtId="2" fontId="6" fillId="0" borderId="7" xfId="0" quotePrefix="1" applyNumberFormat="1" applyFont="1" applyBorder="1" applyAlignment="1">
      <alignment horizontal="left" vertical="center" wrapText="1"/>
    </xf>
    <xf numFmtId="43" fontId="6" fillId="2" borderId="7" xfId="26" applyFont="1" applyFill="1" applyBorder="1" applyAlignment="1">
      <alignment horizontal="right" wrapText="1"/>
    </xf>
    <xf numFmtId="43" fontId="6" fillId="2" borderId="7" xfId="26" applyFont="1" applyFill="1" applyBorder="1" applyAlignment="1">
      <alignment wrapText="1"/>
    </xf>
    <xf numFmtId="2" fontId="8" fillId="0" borderId="7" xfId="0" quotePrefix="1" applyNumberFormat="1" applyFont="1" applyBorder="1" applyAlignment="1">
      <alignment horizontal="left" vertical="center" wrapText="1"/>
    </xf>
    <xf numFmtId="43" fontId="8" fillId="0" borderId="7" xfId="5" applyNumberFormat="1" applyFont="1" applyBorder="1" applyAlignment="1">
      <alignment horizontal="center" vertical="center"/>
    </xf>
    <xf numFmtId="43" fontId="6" fillId="0" borderId="7" xfId="5" applyNumberFormat="1" applyFont="1" applyBorder="1" applyAlignment="1">
      <alignment vertical="center"/>
    </xf>
    <xf numFmtId="0" fontId="6" fillId="0" borderId="7" xfId="6" applyFont="1" applyBorder="1" applyAlignment="1">
      <alignment horizontal="center" vertical="center" wrapText="1"/>
    </xf>
    <xf numFmtId="0" fontId="6" fillId="0" borderId="7" xfId="5" applyFont="1" applyBorder="1" applyAlignment="1">
      <alignment horizontal="center" vertical="center" wrapText="1"/>
    </xf>
    <xf numFmtId="0" fontId="8" fillId="0" borderId="7" xfId="5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indent="1"/>
    </xf>
    <xf numFmtId="49" fontId="16" fillId="0" borderId="7" xfId="0" applyNumberFormat="1" applyFont="1" applyBorder="1" applyAlignment="1">
      <alignment horizontal="left" wrapText="1" indent="1"/>
    </xf>
    <xf numFmtId="49" fontId="17" fillId="0" borderId="7" xfId="0" applyNumberFormat="1" applyFont="1" applyBorder="1" applyAlignment="1">
      <alignment horizontal="left" wrapText="1" indent="1"/>
    </xf>
    <xf numFmtId="49" fontId="16" fillId="0" borderId="7" xfId="0" applyNumberFormat="1" applyFont="1" applyBorder="1" applyAlignment="1">
      <alignment horizontal="left" wrapText="1"/>
    </xf>
    <xf numFmtId="49" fontId="16" fillId="0" borderId="7" xfId="0" applyNumberFormat="1" applyFont="1" applyBorder="1" applyAlignment="1">
      <alignment horizont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168" fontId="8" fillId="0" borderId="7" xfId="26" applyNumberFormat="1" applyFont="1" applyBorder="1" applyAlignment="1">
      <alignment horizontal="center" vertical="center" wrapText="1"/>
    </xf>
    <xf numFmtId="168" fontId="8" fillId="0" borderId="7" xfId="26" applyNumberFormat="1" applyFont="1" applyBorder="1" applyAlignment="1">
      <alignment vertical="center" wrapText="1"/>
    </xf>
    <xf numFmtId="169" fontId="8" fillId="0" borderId="7" xfId="26" applyNumberFormat="1" applyFont="1" applyBorder="1" applyAlignment="1">
      <alignment vertical="center" wrapText="1"/>
    </xf>
    <xf numFmtId="0" fontId="6" fillId="0" borderId="0" xfId="0" applyFont="1"/>
    <xf numFmtId="168" fontId="6" fillId="0" borderId="7" xfId="4" applyNumberFormat="1" applyFont="1" applyBorder="1" applyAlignment="1"/>
    <xf numFmtId="168" fontId="6" fillId="0" borderId="7" xfId="26" applyNumberFormat="1" applyFont="1" applyBorder="1" applyAlignment="1">
      <alignment horizontal="center" vertical="center" wrapText="1"/>
    </xf>
    <xf numFmtId="168" fontId="6" fillId="0" borderId="7" xfId="4" applyNumberFormat="1" applyFont="1" applyBorder="1" applyAlignment="1">
      <alignment horizontal="left"/>
    </xf>
    <xf numFmtId="0" fontId="6" fillId="2" borderId="7" xfId="0" quotePrefix="1" applyFont="1" applyFill="1" applyBorder="1" applyAlignment="1">
      <alignment horizontal="center" vertical="center" wrapText="1"/>
    </xf>
    <xf numFmtId="168" fontId="8" fillId="0" borderId="7" xfId="4" applyNumberFormat="1" applyFont="1" applyBorder="1" applyAlignment="1"/>
    <xf numFmtId="43" fontId="8" fillId="0" borderId="7" xfId="26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left" indent="1"/>
    </xf>
    <xf numFmtId="43" fontId="6" fillId="2" borderId="7" xfId="26" applyFont="1" applyFill="1" applyBorder="1" applyAlignment="1">
      <alignment horizontal="center" vertical="center" wrapText="1"/>
    </xf>
    <xf numFmtId="43" fontId="16" fillId="0" borderId="7" xfId="26" applyFont="1" applyBorder="1"/>
    <xf numFmtId="2" fontId="6" fillId="0" borderId="7" xfId="0" applyNumberFormat="1" applyFont="1" applyBorder="1" applyAlignment="1">
      <alignment horizontal="left" wrapText="1" indent="1"/>
    </xf>
    <xf numFmtId="0" fontId="6" fillId="0" borderId="7" xfId="0" applyFont="1" applyBorder="1" applyAlignment="1">
      <alignment horizontal="left" indent="1"/>
    </xf>
    <xf numFmtId="0" fontId="8" fillId="0" borderId="7" xfId="0" applyFont="1" applyBorder="1"/>
    <xf numFmtId="168" fontId="8" fillId="0" borderId="7" xfId="26" applyNumberFormat="1" applyFont="1" applyFill="1" applyBorder="1" applyAlignment="1">
      <alignment horizontal="right" wrapText="1"/>
    </xf>
    <xf numFmtId="168" fontId="17" fillId="0" borderId="7" xfId="26" applyNumberFormat="1" applyFont="1" applyBorder="1"/>
    <xf numFmtId="168" fontId="6" fillId="0" borderId="7" xfId="26" applyNumberFormat="1" applyFont="1" applyFill="1" applyBorder="1" applyAlignment="1">
      <alignment horizontal="right" wrapText="1"/>
    </xf>
    <xf numFmtId="168" fontId="16" fillId="0" borderId="7" xfId="26" applyNumberFormat="1" applyFont="1" applyBorder="1"/>
    <xf numFmtId="0" fontId="6" fillId="0" borderId="7" xfId="23" applyFont="1" applyBorder="1"/>
    <xf numFmtId="0" fontId="11" fillId="0" borderId="7" xfId="23" applyFont="1" applyBorder="1" applyAlignment="1">
      <alignment horizontal="left" indent="4"/>
    </xf>
    <xf numFmtId="0" fontId="6" fillId="0" borderId="7" xfId="0" applyFont="1" applyBorder="1" applyAlignment="1">
      <alignment horizontal="left"/>
    </xf>
    <xf numFmtId="0" fontId="11" fillId="0" borderId="7" xfId="23" applyFont="1" applyBorder="1" applyAlignment="1">
      <alignment horizontal="left" indent="2"/>
    </xf>
    <xf numFmtId="0" fontId="8" fillId="0" borderId="7" xfId="23" applyFont="1" applyBorder="1"/>
    <xf numFmtId="0" fontId="8" fillId="2" borderId="7" xfId="0" applyFont="1" applyFill="1" applyBorder="1" applyAlignment="1">
      <alignment horizontal="left" vertical="center" wrapText="1"/>
    </xf>
    <xf numFmtId="168" fontId="8" fillId="2" borderId="7" xfId="26" applyNumberFormat="1" applyFont="1" applyFill="1" applyBorder="1" applyAlignment="1">
      <alignment horizontal="center" vertical="center" wrapText="1"/>
    </xf>
    <xf numFmtId="168" fontId="8" fillId="2" borderId="7" xfId="26" applyNumberFormat="1" applyFont="1" applyFill="1" applyBorder="1" applyAlignment="1">
      <alignment horizontal="left" vertical="center" wrapText="1"/>
    </xf>
    <xf numFmtId="0" fontId="7" fillId="0" borderId="7" xfId="21" applyFont="1" applyBorder="1" applyAlignment="1">
      <alignment horizontal="left"/>
    </xf>
    <xf numFmtId="0" fontId="6" fillId="2" borderId="7" xfId="0" applyFont="1" applyFill="1" applyBorder="1" applyAlignment="1">
      <alignment horizontal="left" vertical="center" wrapText="1"/>
    </xf>
    <xf numFmtId="168" fontId="6" fillId="2" borderId="7" xfId="26" applyNumberFormat="1" applyFont="1" applyFill="1" applyBorder="1" applyAlignment="1">
      <alignment horizontal="left" vertical="center" wrapText="1"/>
    </xf>
    <xf numFmtId="0" fontId="8" fillId="0" borderId="7" xfId="21" applyFont="1" applyBorder="1" applyAlignment="1">
      <alignment horizontal="left"/>
    </xf>
    <xf numFmtId="0" fontId="6" fillId="0" borderId="7" xfId="21" applyFont="1" applyBorder="1" applyAlignment="1">
      <alignment horizontal="left" indent="1"/>
    </xf>
    <xf numFmtId="0" fontId="8" fillId="0" borderId="7" xfId="19" applyFont="1" applyBorder="1" applyAlignment="1">
      <alignment horizontal="left"/>
    </xf>
    <xf numFmtId="0" fontId="6" fillId="0" borderId="7" xfId="19" applyFont="1" applyBorder="1" applyAlignment="1">
      <alignment horizontal="left" indent="1"/>
    </xf>
    <xf numFmtId="169" fontId="6" fillId="0" borderId="7" xfId="26" applyNumberFormat="1" applyFont="1" applyFill="1" applyBorder="1" applyAlignment="1">
      <alignment horizontal="center" vertical="center" wrapText="1"/>
    </xf>
    <xf numFmtId="169" fontId="6" fillId="3" borderId="7" xfId="26" applyNumberFormat="1" applyFont="1" applyFill="1" applyBorder="1" applyAlignment="1">
      <alignment horizontal="center" vertical="center"/>
    </xf>
    <xf numFmtId="168" fontId="41" fillId="2" borderId="7" xfId="26" applyNumberFormat="1" applyFont="1" applyFill="1" applyBorder="1" applyAlignment="1">
      <alignment wrapText="1"/>
    </xf>
    <xf numFmtId="170" fontId="6" fillId="2" borderId="7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/>
    <xf numFmtId="0" fontId="6" fillId="2" borderId="7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right"/>
    </xf>
    <xf numFmtId="0" fontId="40" fillId="2" borderId="7" xfId="0" applyFont="1" applyFill="1" applyBorder="1" applyAlignment="1">
      <alignment horizontal="left" vertical="top" wrapText="1"/>
    </xf>
    <xf numFmtId="0" fontId="6" fillId="2" borderId="11" xfId="0" applyFont="1" applyFill="1" applyBorder="1"/>
    <xf numFmtId="0" fontId="6" fillId="2" borderId="1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right"/>
    </xf>
    <xf numFmtId="169" fontId="6" fillId="2" borderId="11" xfId="26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/>
    </xf>
    <xf numFmtId="169" fontId="6" fillId="2" borderId="0" xfId="26" applyNumberFormat="1" applyFont="1" applyFill="1" applyAlignment="1">
      <alignment horizontal="center" vertical="center"/>
    </xf>
    <xf numFmtId="0" fontId="16" fillId="0" borderId="7" xfId="25" applyFont="1" applyBorder="1"/>
    <xf numFmtId="0" fontId="16" fillId="0" borderId="11" xfId="25" applyFont="1" applyBorder="1"/>
    <xf numFmtId="168" fontId="6" fillId="0" borderId="7" xfId="4" applyNumberFormat="1" applyFont="1" applyBorder="1" applyAlignment="1">
      <alignment horizontal="left" indent="1"/>
    </xf>
    <xf numFmtId="0" fontId="8" fillId="4" borderId="7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vertical="center" wrapText="1"/>
    </xf>
    <xf numFmtId="43" fontId="6" fillId="0" borderId="7" xfId="5" applyNumberFormat="1" applyFont="1" applyBorder="1" applyAlignment="1">
      <alignment horizontal="center" vertical="center"/>
    </xf>
    <xf numFmtId="0" fontId="41" fillId="0" borderId="0" xfId="3" applyFont="1"/>
    <xf numFmtId="0" fontId="6" fillId="0" borderId="0" xfId="28" applyFont="1"/>
    <xf numFmtId="0" fontId="8" fillId="0" borderId="0" xfId="28" applyFont="1"/>
    <xf numFmtId="0" fontId="8" fillId="0" borderId="0" xfId="28" applyFont="1" applyAlignment="1">
      <alignment horizontal="center" vertical="center" wrapText="1"/>
    </xf>
    <xf numFmtId="49" fontId="17" fillId="0" borderId="0" xfId="0" applyNumberFormat="1" applyFont="1" applyAlignment="1">
      <alignment horizontal="left" wrapText="1"/>
    </xf>
    <xf numFmtId="49" fontId="17" fillId="0" borderId="0" xfId="0" applyNumberFormat="1" applyFont="1" applyAlignment="1">
      <alignment horizontal="center" wrapText="1"/>
    </xf>
    <xf numFmtId="2" fontId="17" fillId="0" borderId="0" xfId="0" applyNumberFormat="1" applyFont="1" applyAlignment="1">
      <alignment horizontal="center" wrapText="1"/>
    </xf>
    <xf numFmtId="49" fontId="16" fillId="0" borderId="0" xfId="0" applyNumberFormat="1" applyFont="1" applyAlignment="1">
      <alignment horizontal="left" wrapText="1"/>
    </xf>
    <xf numFmtId="49" fontId="16" fillId="0" borderId="0" xfId="0" applyNumberFormat="1" applyFont="1" applyAlignment="1">
      <alignment horizontal="center" wrapText="1"/>
    </xf>
    <xf numFmtId="2" fontId="16" fillId="0" borderId="0" xfId="0" applyNumberFormat="1" applyFont="1" applyAlignment="1">
      <alignment horizontal="center" wrapText="1"/>
    </xf>
    <xf numFmtId="0" fontId="6" fillId="0" borderId="0" xfId="28" applyFont="1" applyAlignment="1">
      <alignment horizontal="center" vertical="center" wrapText="1"/>
    </xf>
    <xf numFmtId="0" fontId="11" fillId="0" borderId="0" xfId="28" applyFont="1" applyAlignment="1">
      <alignment horizontal="right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2" fontId="8" fillId="0" borderId="0" xfId="0" applyNumberFormat="1" applyFont="1" applyAlignment="1">
      <alignment horizontal="center" wrapText="1"/>
    </xf>
    <xf numFmtId="168" fontId="6" fillId="0" borderId="2" xfId="10" applyNumberFormat="1" applyFont="1" applyBorder="1" applyAlignment="1">
      <alignment horizontal="center" vertical="center" wrapText="1"/>
    </xf>
    <xf numFmtId="168" fontId="6" fillId="0" borderId="0" xfId="10" applyNumberFormat="1" applyFont="1" applyBorder="1" applyAlignment="1">
      <alignment horizontal="center" vertical="center" wrapText="1"/>
    </xf>
    <xf numFmtId="168" fontId="6" fillId="0" borderId="0" xfId="10" applyNumberFormat="1" applyFont="1" applyBorder="1" applyAlignment="1">
      <alignment horizontal="center" vertical="center"/>
    </xf>
    <xf numFmtId="168" fontId="6" fillId="0" borderId="1" xfId="10" applyNumberFormat="1" applyFont="1" applyBorder="1" applyAlignment="1">
      <alignment horizontal="center" vertical="center"/>
    </xf>
    <xf numFmtId="0" fontId="8" fillId="0" borderId="2" xfId="23" applyFont="1" applyBorder="1"/>
    <xf numFmtId="0" fontId="46" fillId="0" borderId="0" xfId="22" applyFont="1"/>
    <xf numFmtId="0" fontId="6" fillId="2" borderId="7" xfId="0" applyFont="1" applyFill="1" applyBorder="1" applyAlignment="1">
      <alignment horizontal="left" vertical="center" wrapText="1" indent="2"/>
    </xf>
    <xf numFmtId="0" fontId="16" fillId="0" borderId="7" xfId="0" applyFont="1" applyBorder="1" applyAlignment="1">
      <alignment horizontal="left" indent="2"/>
    </xf>
    <xf numFmtId="0" fontId="6" fillId="0" borderId="7" xfId="0" applyFont="1" applyBorder="1" applyAlignment="1">
      <alignment horizontal="left" vertical="center" wrapText="1" indent="2"/>
    </xf>
    <xf numFmtId="2" fontId="6" fillId="0" borderId="7" xfId="0" quotePrefix="1" applyNumberFormat="1" applyFont="1" applyBorder="1" applyAlignment="1">
      <alignment horizontal="left" vertical="center" wrapText="1" indent="2"/>
    </xf>
    <xf numFmtId="0" fontId="6" fillId="0" borderId="7" xfId="0" applyFont="1" applyBorder="1" applyAlignment="1">
      <alignment horizontal="left" indent="2"/>
    </xf>
    <xf numFmtId="49" fontId="16" fillId="0" borderId="7" xfId="0" applyNumberFormat="1" applyFont="1" applyBorder="1" applyAlignment="1">
      <alignment horizontal="left" wrapText="1" indent="2"/>
    </xf>
    <xf numFmtId="43" fontId="6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169" fontId="6" fillId="2" borderId="7" xfId="29" applyNumberFormat="1" applyFont="1" applyFill="1" applyBorder="1" applyAlignment="1">
      <alignment horizontal="center" vertical="center" wrapText="1"/>
    </xf>
    <xf numFmtId="168" fontId="6" fillId="2" borderId="7" xfId="29" applyNumberFormat="1" applyFont="1" applyFill="1" applyBorder="1" applyAlignment="1">
      <alignment horizontal="center" vertical="center" wrapText="1"/>
    </xf>
    <xf numFmtId="168" fontId="6" fillId="4" borderId="7" xfId="29" applyNumberFormat="1" applyFont="1" applyFill="1" applyBorder="1" applyAlignment="1">
      <alignment horizontal="center" vertical="center" wrapText="1"/>
    </xf>
    <xf numFmtId="43" fontId="6" fillId="2" borderId="7" xfId="29" applyFont="1" applyFill="1" applyBorder="1" applyAlignment="1">
      <alignment horizontal="center" vertical="center" wrapText="1"/>
    </xf>
    <xf numFmtId="43" fontId="6" fillId="4" borderId="7" xfId="29" applyFont="1" applyFill="1" applyBorder="1" applyAlignment="1">
      <alignment horizontal="center" vertical="center" wrapText="1"/>
    </xf>
    <xf numFmtId="0" fontId="7" fillId="0" borderId="0" xfId="2" applyFont="1"/>
    <xf numFmtId="0" fontId="8" fillId="2" borderId="7" xfId="0" applyFont="1" applyFill="1" applyBorder="1" applyAlignment="1">
      <alignment horizontal="left" wrapText="1"/>
    </xf>
    <xf numFmtId="49" fontId="17" fillId="0" borderId="7" xfId="0" applyNumberFormat="1" applyFont="1" applyBorder="1" applyAlignment="1">
      <alignment horizontal="left" wrapText="1"/>
    </xf>
    <xf numFmtId="43" fontId="6" fillId="2" borderId="7" xfId="30" applyFont="1" applyFill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 wrapText="1"/>
    </xf>
    <xf numFmtId="43" fontId="20" fillId="0" borderId="0" xfId="29" applyFont="1"/>
    <xf numFmtId="0" fontId="4" fillId="0" borderId="0" xfId="1" applyFont="1" applyAlignment="1">
      <alignment horizontal="center" vertical="center"/>
    </xf>
    <xf numFmtId="0" fontId="41" fillId="0" borderId="0" xfId="0" applyFont="1"/>
    <xf numFmtId="0" fontId="6" fillId="0" borderId="0" xfId="0" applyFont="1" applyAlignment="1">
      <alignment horizontal="center"/>
    </xf>
    <xf numFmtId="0" fontId="8" fillId="0" borderId="0" xfId="0" applyFont="1"/>
    <xf numFmtId="0" fontId="41" fillId="0" borderId="0" xfId="0" applyFont="1" applyAlignment="1">
      <alignment horizontal="right"/>
    </xf>
    <xf numFmtId="43" fontId="8" fillId="0" borderId="10" xfId="29" applyFont="1" applyFill="1" applyBorder="1" applyAlignment="1">
      <alignment horizontal="center" vertical="center" wrapText="1"/>
    </xf>
    <xf numFmtId="0" fontId="24" fillId="0" borderId="2" xfId="18" applyFont="1" applyBorder="1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43" fontId="8" fillId="0" borderId="0" xfId="29" applyFont="1" applyFill="1" applyBorder="1" applyAlignment="1">
      <alignment horizontal="right" vertical="center"/>
    </xf>
    <xf numFmtId="2" fontId="6" fillId="0" borderId="0" xfId="0" applyNumberFormat="1" applyFont="1" applyAlignment="1">
      <alignment horizontal="left" vertical="center" wrapText="1"/>
    </xf>
    <xf numFmtId="2" fontId="6" fillId="0" borderId="0" xfId="0" applyNumberFormat="1" applyFont="1" applyAlignment="1">
      <alignment horizontal="center" vertical="center" wrapText="1"/>
    </xf>
    <xf numFmtId="43" fontId="6" fillId="0" borderId="0" xfId="29" applyFont="1" applyFill="1" applyBorder="1" applyAlignment="1">
      <alignment horizontal="right" vertical="center"/>
    </xf>
    <xf numFmtId="2" fontId="6" fillId="0" borderId="0" xfId="0" applyNumberFormat="1" applyFont="1" applyAlignment="1">
      <alignment horizontal="left" vertical="center" wrapText="1" indent="4"/>
    </xf>
    <xf numFmtId="2" fontId="6" fillId="0" borderId="0" xfId="0" quotePrefix="1" applyNumberFormat="1" applyFont="1" applyAlignment="1">
      <alignment horizontal="left" vertical="center" wrapText="1"/>
    </xf>
    <xf numFmtId="2" fontId="6" fillId="0" borderId="0" xfId="0" quotePrefix="1" applyNumberFormat="1" applyFont="1" applyAlignment="1">
      <alignment horizontal="left" vertical="center" wrapText="1" indent="4"/>
    </xf>
    <xf numFmtId="43" fontId="8" fillId="0" borderId="0" xfId="29" applyFont="1" applyFill="1" applyAlignment="1">
      <alignment vertical="center"/>
    </xf>
    <xf numFmtId="43" fontId="8" fillId="0" borderId="0" xfId="29" applyFont="1" applyFill="1" applyAlignment="1">
      <alignment horizontal="center" vertical="center"/>
    </xf>
    <xf numFmtId="43" fontId="6" fillId="0" borderId="0" xfId="29" applyFont="1" applyAlignment="1">
      <alignment vertical="center"/>
    </xf>
    <xf numFmtId="43" fontId="6" fillId="0" borderId="0" xfId="29" applyFont="1" applyFill="1" applyAlignment="1">
      <alignment horizontal="center" vertical="center"/>
    </xf>
    <xf numFmtId="43" fontId="6" fillId="0" borderId="0" xfId="29" applyFont="1" applyAlignment="1">
      <alignment horizontal="center" vertical="center" wrapText="1"/>
    </xf>
    <xf numFmtId="43" fontId="6" fillId="0" borderId="0" xfId="29" applyFont="1" applyFill="1" applyAlignment="1">
      <alignment vertical="center"/>
    </xf>
    <xf numFmtId="43" fontId="8" fillId="0" borderId="0" xfId="29" applyFont="1" applyAlignment="1">
      <alignment horizontal="center" vertical="center"/>
    </xf>
    <xf numFmtId="43" fontId="6" fillId="0" borderId="0" xfId="29" applyFont="1" applyAlignment="1">
      <alignment horizontal="right" vertical="center"/>
    </xf>
    <xf numFmtId="0" fontId="11" fillId="0" borderId="1" xfId="11" applyFont="1" applyBorder="1" applyAlignment="1">
      <alignment horizontal="right" vertical="center"/>
    </xf>
    <xf numFmtId="49" fontId="16" fillId="0" borderId="0" xfId="0" applyNumberFormat="1" applyFont="1" applyAlignment="1">
      <alignment wrapText="1"/>
    </xf>
    <xf numFmtId="49" fontId="17" fillId="0" borderId="0" xfId="0" applyNumberFormat="1" applyFont="1" applyAlignment="1">
      <alignment wrapText="1"/>
    </xf>
    <xf numFmtId="49" fontId="16" fillId="0" borderId="0" xfId="0" applyNumberFormat="1" applyFont="1" applyAlignment="1">
      <alignment vertical="center" wrapText="1"/>
    </xf>
    <xf numFmtId="43" fontId="8" fillId="0" borderId="0" xfId="29" applyFont="1" applyAlignment="1">
      <alignment vertical="center"/>
    </xf>
    <xf numFmtId="0" fontId="13" fillId="0" borderId="3" xfId="12" applyFont="1" applyBorder="1" applyAlignment="1">
      <alignment horizontal="center" vertical="center" wrapText="1"/>
    </xf>
    <xf numFmtId="0" fontId="13" fillId="0" borderId="3" xfId="13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center" wrapText="1"/>
    </xf>
    <xf numFmtId="4" fontId="16" fillId="0" borderId="0" xfId="0" applyNumberFormat="1" applyFont="1" applyAlignment="1">
      <alignment horizontal="center" wrapText="1"/>
    </xf>
    <xf numFmtId="0" fontId="6" fillId="0" borderId="2" xfId="9" applyFont="1" applyBorder="1"/>
    <xf numFmtId="168" fontId="16" fillId="0" borderId="2" xfId="29" applyNumberFormat="1" applyFont="1" applyBorder="1" applyAlignment="1">
      <alignment horizontal="center" vertical="center" wrapText="1"/>
    </xf>
    <xf numFmtId="0" fontId="6" fillId="0" borderId="0" xfId="9" applyFont="1"/>
    <xf numFmtId="168" fontId="16" fillId="0" borderId="0" xfId="29" applyNumberFormat="1" applyFont="1" applyBorder="1" applyAlignment="1">
      <alignment horizontal="center" vertical="center" wrapText="1"/>
    </xf>
    <xf numFmtId="43" fontId="20" fillId="0" borderId="0" xfId="29" applyFont="1" applyBorder="1"/>
    <xf numFmtId="0" fontId="16" fillId="0" borderId="1" xfId="29" applyNumberFormat="1" applyFont="1" applyBorder="1" applyAlignment="1">
      <alignment horizontal="center" vertical="center" wrapText="1"/>
    </xf>
    <xf numFmtId="0" fontId="8" fillId="0" borderId="0" xfId="16" applyFont="1" applyAlignment="1">
      <alignment horizontal="left"/>
    </xf>
    <xf numFmtId="0" fontId="8" fillId="0" borderId="0" xfId="16" applyFont="1"/>
    <xf numFmtId="168" fontId="8" fillId="0" borderId="0" xfId="14" applyNumberFormat="1" applyFont="1"/>
    <xf numFmtId="43" fontId="8" fillId="0" borderId="0" xfId="14" applyNumberFormat="1" applyFont="1" applyAlignment="1">
      <alignment horizontal="right" indent="1"/>
    </xf>
    <xf numFmtId="0" fontId="8" fillId="0" borderId="0" xfId="33" applyFont="1"/>
    <xf numFmtId="0" fontId="6" fillId="0" borderId="0" xfId="33" applyFont="1"/>
    <xf numFmtId="0" fontId="6" fillId="0" borderId="0" xfId="0" applyFont="1" applyAlignment="1">
      <alignment wrapText="1"/>
    </xf>
    <xf numFmtId="168" fontId="6" fillId="0" borderId="0" xfId="14" applyNumberFormat="1" applyFont="1"/>
    <xf numFmtId="168" fontId="25" fillId="0" borderId="0" xfId="14" applyNumberFormat="1" applyFont="1"/>
    <xf numFmtId="43" fontId="6" fillId="0" borderId="0" xfId="14" applyNumberFormat="1" applyFont="1" applyAlignment="1">
      <alignment horizontal="right" indent="1"/>
    </xf>
    <xf numFmtId="0" fontId="11" fillId="0" borderId="0" xfId="0" applyFont="1" applyAlignment="1">
      <alignment wrapText="1"/>
    </xf>
    <xf numFmtId="168" fontId="11" fillId="0" borderId="0" xfId="14" applyNumberFormat="1" applyFont="1" applyAlignment="1">
      <alignment horizontal="right"/>
    </xf>
    <xf numFmtId="43" fontId="11" fillId="0" borderId="0" xfId="14" applyNumberFormat="1" applyFont="1" applyAlignment="1">
      <alignment horizontal="right" indent="1"/>
    </xf>
    <xf numFmtId="0" fontId="6" fillId="0" borderId="0" xfId="0" quotePrefix="1" applyFont="1" applyAlignment="1">
      <alignment wrapText="1"/>
    </xf>
    <xf numFmtId="168" fontId="6" fillId="0" borderId="0" xfId="14" applyNumberFormat="1" applyFont="1" applyAlignment="1">
      <alignment horizontal="right"/>
    </xf>
    <xf numFmtId="0" fontId="6" fillId="0" borderId="0" xfId="34" applyFont="1"/>
    <xf numFmtId="168" fontId="48" fillId="0" borderId="0" xfId="14" applyNumberFormat="1" applyFont="1"/>
    <xf numFmtId="168" fontId="11" fillId="0" borderId="0" xfId="14" applyNumberFormat="1" applyFont="1" applyAlignment="1">
      <alignment horizontal="right" indent="1"/>
    </xf>
    <xf numFmtId="0" fontId="6" fillId="0" borderId="0" xfId="16" applyFont="1"/>
    <xf numFmtId="41" fontId="17" fillId="0" borderId="0" xfId="29" applyNumberFormat="1" applyFont="1" applyAlignment="1">
      <alignment horizontal="right" vertical="center"/>
    </xf>
    <xf numFmtId="167" fontId="8" fillId="0" borderId="0" xfId="29" applyNumberFormat="1" applyFont="1" applyFill="1" applyBorder="1" applyAlignment="1">
      <alignment horizontal="right" vertical="center"/>
    </xf>
    <xf numFmtId="4" fontId="17" fillId="0" borderId="0" xfId="29" applyNumberFormat="1" applyFont="1" applyAlignment="1">
      <alignment horizontal="right" vertical="center"/>
    </xf>
    <xf numFmtId="167" fontId="17" fillId="0" borderId="0" xfId="29" applyNumberFormat="1" applyFont="1" applyAlignment="1">
      <alignment horizontal="right" vertical="center"/>
    </xf>
    <xf numFmtId="167" fontId="16" fillId="0" borderId="0" xfId="29" applyNumberFormat="1" applyFont="1" applyAlignment="1">
      <alignment horizontal="right" vertical="center"/>
    </xf>
    <xf numFmtId="167" fontId="6" fillId="0" borderId="0" xfId="29" applyNumberFormat="1" applyFont="1" applyFill="1" applyBorder="1" applyAlignment="1">
      <alignment horizontal="right" vertical="center"/>
    </xf>
    <xf numFmtId="41" fontId="16" fillId="0" borderId="0" xfId="29" applyNumberFormat="1" applyFont="1" applyAlignment="1">
      <alignment horizontal="right" vertical="center"/>
    </xf>
    <xf numFmtId="4" fontId="16" fillId="0" borderId="0" xfId="29" applyNumberFormat="1" applyFont="1" applyAlignment="1">
      <alignment horizontal="right" vertical="center"/>
    </xf>
    <xf numFmtId="3" fontId="17" fillId="0" borderId="0" xfId="29" applyNumberFormat="1" applyFont="1" applyAlignment="1">
      <alignment horizontal="right" vertical="center"/>
    </xf>
    <xf numFmtId="3" fontId="16" fillId="0" borderId="0" xfId="29" applyNumberFormat="1" applyFont="1" applyAlignment="1">
      <alignment horizontal="right" vertical="center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3" fontId="8" fillId="0" borderId="0" xfId="29" applyNumberFormat="1" applyFont="1" applyFill="1" applyBorder="1" applyAlignment="1">
      <alignment vertical="center"/>
    </xf>
    <xf numFmtId="43" fontId="8" fillId="0" borderId="0" xfId="29" applyFont="1" applyFill="1" applyBorder="1" applyAlignment="1">
      <alignment vertical="center"/>
    </xf>
    <xf numFmtId="4" fontId="8" fillId="0" borderId="0" xfId="29" applyNumberFormat="1" applyFont="1" applyFill="1" applyBorder="1" applyAlignment="1">
      <alignment vertical="center"/>
    </xf>
    <xf numFmtId="41" fontId="6" fillId="0" borderId="0" xfId="29" applyNumberFormat="1" applyFont="1" applyFill="1" applyBorder="1" applyAlignment="1">
      <alignment horizontal="right" vertical="center"/>
    </xf>
    <xf numFmtId="4" fontId="6" fillId="0" borderId="0" xfId="29" applyNumberFormat="1" applyFont="1" applyFill="1" applyBorder="1" applyAlignment="1">
      <alignment horizontal="right" vertical="center"/>
    </xf>
    <xf numFmtId="43" fontId="16" fillId="0" borderId="0" xfId="29" applyFont="1" applyAlignment="1">
      <alignment horizontal="right" vertical="center"/>
    </xf>
    <xf numFmtId="0" fontId="6" fillId="0" borderId="0" xfId="17" applyFont="1" applyAlignment="1">
      <alignment vertical="center" wrapText="1"/>
    </xf>
    <xf numFmtId="0" fontId="17" fillId="0" borderId="0" xfId="0" applyFont="1" applyAlignment="1">
      <alignment vertical="center" wrapText="1"/>
    </xf>
    <xf numFmtId="43" fontId="17" fillId="0" borderId="0" xfId="29" applyFont="1" applyAlignment="1">
      <alignment horizontal="right" vertical="center"/>
    </xf>
    <xf numFmtId="0" fontId="9" fillId="0" borderId="0" xfId="35"/>
    <xf numFmtId="168" fontId="0" fillId="0" borderId="0" xfId="0" applyNumberFormat="1"/>
    <xf numFmtId="43" fontId="0" fillId="0" borderId="0" xfId="29" applyFont="1"/>
    <xf numFmtId="168" fontId="8" fillId="0" borderId="0" xfId="29" applyNumberFormat="1" applyFont="1" applyBorder="1" applyAlignment="1"/>
    <xf numFmtId="43" fontId="31" fillId="0" borderId="0" xfId="29" applyFont="1" applyFill="1" applyBorder="1" applyAlignment="1">
      <alignment horizontal="right" indent="1"/>
    </xf>
    <xf numFmtId="168" fontId="7" fillId="0" borderId="0" xfId="29" applyNumberFormat="1" applyFont="1" applyBorder="1" applyAlignment="1"/>
    <xf numFmtId="168" fontId="6" fillId="0" borderId="0" xfId="29" applyNumberFormat="1" applyFont="1" applyBorder="1" applyAlignment="1"/>
    <xf numFmtId="43" fontId="16" fillId="0" borderId="0" xfId="29" applyFont="1"/>
    <xf numFmtId="168" fontId="7" fillId="0" borderId="0" xfId="29" quotePrefix="1" applyNumberFormat="1" applyFont="1" applyBorder="1" applyAlignment="1">
      <alignment horizontal="left"/>
    </xf>
    <xf numFmtId="168" fontId="6" fillId="0" borderId="0" xfId="29" applyNumberFormat="1" applyFont="1" applyBorder="1" applyAlignment="1">
      <alignment horizontal="left"/>
    </xf>
    <xf numFmtId="0" fontId="16" fillId="0" borderId="0" xfId="35" applyFont="1" applyAlignment="1">
      <alignment wrapText="1"/>
    </xf>
    <xf numFmtId="3" fontId="17" fillId="0" borderId="0" xfId="35" applyNumberFormat="1" applyFont="1" applyAlignment="1">
      <alignment horizontal="right" vertical="center" wrapText="1"/>
    </xf>
    <xf numFmtId="4" fontId="17" fillId="0" borderId="0" xfId="35" applyNumberFormat="1" applyFont="1" applyAlignment="1">
      <alignment horizontal="right" vertical="center" wrapText="1"/>
    </xf>
    <xf numFmtId="0" fontId="16" fillId="0" borderId="0" xfId="35" applyFont="1" applyAlignment="1">
      <alignment horizontal="right" vertical="center"/>
    </xf>
    <xf numFmtId="4" fontId="16" fillId="0" borderId="0" xfId="35" applyNumberFormat="1" applyFont="1" applyAlignment="1">
      <alignment horizontal="right" vertical="center"/>
    </xf>
    <xf numFmtId="2" fontId="6" fillId="0" borderId="0" xfId="35" applyNumberFormat="1" applyFont="1"/>
    <xf numFmtId="4" fontId="1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2" fontId="6" fillId="0" borderId="0" xfId="35" applyNumberFormat="1" applyFont="1" applyAlignment="1">
      <alignment wrapText="1"/>
    </xf>
    <xf numFmtId="4" fontId="6" fillId="0" borderId="0" xfId="0" applyNumberFormat="1" applyFont="1" applyAlignment="1">
      <alignment horizontal="right" wrapText="1"/>
    </xf>
    <xf numFmtId="0" fontId="6" fillId="0" borderId="0" xfId="35" applyFont="1"/>
    <xf numFmtId="0" fontId="6" fillId="0" borderId="0" xfId="35" applyFont="1" applyAlignment="1">
      <alignment wrapText="1"/>
    </xf>
    <xf numFmtId="3" fontId="8" fillId="0" borderId="0" xfId="35" applyNumberFormat="1" applyFont="1" applyAlignment="1">
      <alignment horizontal="right" wrapText="1" indent="1"/>
    </xf>
    <xf numFmtId="4" fontId="8" fillId="0" borderId="0" xfId="35" applyNumberFormat="1" applyFont="1" applyAlignment="1">
      <alignment horizontal="right" wrapText="1" indent="1"/>
    </xf>
    <xf numFmtId="3" fontId="6" fillId="0" borderId="0" xfId="35" applyNumberFormat="1" applyFont="1" applyAlignment="1">
      <alignment horizontal="right" wrapText="1" indent="1"/>
    </xf>
    <xf numFmtId="4" fontId="6" fillId="0" borderId="0" xfId="35" applyNumberFormat="1" applyFont="1" applyAlignment="1">
      <alignment horizontal="right" wrapText="1" indent="1"/>
    </xf>
    <xf numFmtId="3" fontId="17" fillId="0" borderId="0" xfId="35" applyNumberFormat="1" applyFont="1" applyAlignment="1">
      <alignment horizontal="right" wrapText="1" indent="1"/>
    </xf>
    <xf numFmtId="3" fontId="16" fillId="0" borderId="0" xfId="35" applyNumberFormat="1" applyFont="1" applyAlignment="1">
      <alignment horizontal="right" wrapText="1" indent="1"/>
    </xf>
    <xf numFmtId="4" fontId="16" fillId="0" borderId="0" xfId="35" applyNumberFormat="1" applyFont="1" applyAlignment="1">
      <alignment horizontal="right" wrapText="1" indent="1"/>
    </xf>
    <xf numFmtId="0" fontId="6" fillId="0" borderId="1" xfId="0" applyFont="1" applyBorder="1"/>
    <xf numFmtId="0" fontId="7" fillId="0" borderId="1" xfId="0" applyFont="1" applyBorder="1" applyAlignment="1">
      <alignment horizontal="right"/>
    </xf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168" fontId="8" fillId="0" borderId="0" xfId="0" applyNumberFormat="1" applyFont="1" applyAlignment="1">
      <alignment horizontal="center" vertical="center"/>
    </xf>
    <xf numFmtId="43" fontId="8" fillId="0" borderId="0" xfId="0" applyNumberFormat="1" applyFont="1" applyAlignment="1">
      <alignment horizontal="center" vertical="center"/>
    </xf>
    <xf numFmtId="168" fontId="6" fillId="0" borderId="0" xfId="0" applyNumberFormat="1" applyFont="1" applyAlignment="1">
      <alignment horizontal="center" vertical="center"/>
    </xf>
    <xf numFmtId="43" fontId="6" fillId="0" borderId="0" xfId="0" applyNumberFormat="1" applyFont="1" applyAlignment="1">
      <alignment horizontal="center" vertical="center"/>
    </xf>
    <xf numFmtId="168" fontId="11" fillId="0" borderId="0" xfId="0" applyNumberFormat="1" applyFont="1" applyAlignment="1">
      <alignment horizontal="center" vertical="center"/>
    </xf>
    <xf numFmtId="43" fontId="11" fillId="0" borderId="0" xfId="0" applyNumberFormat="1" applyFont="1" applyAlignment="1">
      <alignment horizontal="center" vertical="center"/>
    </xf>
    <xf numFmtId="168" fontId="8" fillId="0" borderId="0" xfId="0" applyNumberFormat="1" applyFont="1" applyAlignment="1">
      <alignment horizontal="right" vertical="center"/>
    </xf>
    <xf numFmtId="43" fontId="8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166" fontId="17" fillId="0" borderId="0" xfId="29" applyNumberFormat="1" applyFont="1" applyFill="1" applyBorder="1" applyAlignment="1">
      <alignment vertical="center" wrapText="1"/>
    </xf>
    <xf numFmtId="0" fontId="31" fillId="0" borderId="0" xfId="0" applyFont="1" applyAlignment="1">
      <alignment wrapText="1"/>
    </xf>
    <xf numFmtId="3" fontId="11" fillId="0" borderId="0" xfId="36" applyNumberFormat="1" applyFont="1" applyAlignment="1">
      <alignment horizontal="right"/>
    </xf>
    <xf numFmtId="0" fontId="8" fillId="0" borderId="0" xfId="36" applyFont="1" applyAlignment="1">
      <alignment horizontal="center" vertical="center" wrapText="1"/>
    </xf>
    <xf numFmtId="0" fontId="21" fillId="0" borderId="0" xfId="9" applyFont="1" applyAlignment="1">
      <alignment horizontal="center" vertical="center"/>
    </xf>
    <xf numFmtId="3" fontId="50" fillId="0" borderId="0" xfId="36" applyNumberFormat="1" applyFont="1"/>
    <xf numFmtId="0" fontId="37" fillId="0" borderId="0" xfId="0" applyFont="1" applyAlignment="1">
      <alignment vertical="center"/>
    </xf>
    <xf numFmtId="0" fontId="37" fillId="0" borderId="0" xfId="0" applyFont="1" applyAlignment="1">
      <alignment vertical="center" wrapText="1"/>
    </xf>
    <xf numFmtId="168" fontId="17" fillId="0" borderId="0" xfId="29" applyNumberFormat="1" applyFont="1" applyBorder="1" applyAlignment="1">
      <alignment horizontal="center" vertical="center" wrapText="1"/>
    </xf>
    <xf numFmtId="4" fontId="8" fillId="0" borderId="0" xfId="0" applyNumberFormat="1" applyFont="1" applyAlignment="1">
      <alignment horizontal="right" vertical="center" indent="2"/>
    </xf>
    <xf numFmtId="168" fontId="17" fillId="0" borderId="0" xfId="29" applyNumberFormat="1" applyFont="1" applyBorder="1" applyAlignment="1">
      <alignment wrapText="1"/>
    </xf>
    <xf numFmtId="4" fontId="8" fillId="0" borderId="0" xfId="0" applyNumberFormat="1" applyFont="1" applyAlignment="1">
      <alignment horizontal="right" indent="2"/>
    </xf>
    <xf numFmtId="0" fontId="51" fillId="0" borderId="0" xfId="36" applyFont="1"/>
    <xf numFmtId="3" fontId="51" fillId="0" borderId="0" xfId="36" applyNumberFormat="1" applyFont="1" applyAlignment="1">
      <alignment vertical="center"/>
    </xf>
    <xf numFmtId="168" fontId="16" fillId="0" borderId="0" xfId="29" applyNumberFormat="1" applyFont="1" applyBorder="1" applyAlignment="1">
      <alignment horizontal="left" wrapText="1" indent="1"/>
    </xf>
    <xf numFmtId="4" fontId="6" fillId="0" borderId="0" xfId="0" applyNumberFormat="1" applyFont="1" applyAlignment="1">
      <alignment horizontal="right" indent="2"/>
    </xf>
    <xf numFmtId="3" fontId="50" fillId="0" borderId="0" xfId="36" applyNumberFormat="1" applyFont="1" applyAlignment="1">
      <alignment vertical="center"/>
    </xf>
    <xf numFmtId="43" fontId="6" fillId="0" borderId="0" xfId="0" applyNumberFormat="1" applyFont="1" applyAlignment="1">
      <alignment horizontal="right" indent="2"/>
    </xf>
    <xf numFmtId="0" fontId="6" fillId="0" borderId="0" xfId="37" applyFont="1"/>
    <xf numFmtId="0" fontId="6" fillId="0" borderId="0" xfId="38" applyFont="1"/>
    <xf numFmtId="168" fontId="17" fillId="0" borderId="0" xfId="29" applyNumberFormat="1" applyFont="1" applyBorder="1"/>
    <xf numFmtId="4" fontId="39" fillId="0" borderId="0" xfId="0" applyNumberFormat="1" applyFont="1"/>
    <xf numFmtId="0" fontId="39" fillId="0" borderId="0" xfId="0" applyFont="1"/>
    <xf numFmtId="0" fontId="36" fillId="0" borderId="0" xfId="0" applyFont="1"/>
    <xf numFmtId="0" fontId="16" fillId="0" borderId="0" xfId="0" quotePrefix="1" applyFont="1"/>
    <xf numFmtId="0" fontId="17" fillId="0" borderId="0" xfId="0" quotePrefix="1" applyFont="1"/>
    <xf numFmtId="0" fontId="17" fillId="0" borderId="0" xfId="0" applyFont="1"/>
    <xf numFmtId="0" fontId="52" fillId="0" borderId="0" xfId="0" applyFont="1"/>
    <xf numFmtId="0" fontId="18" fillId="0" borderId="0" xfId="0" applyFont="1" applyAlignment="1">
      <alignment horizontal="left"/>
    </xf>
    <xf numFmtId="4" fontId="8" fillId="2" borderId="1" xfId="0" applyNumberFormat="1" applyFont="1" applyFill="1" applyBorder="1" applyAlignment="1">
      <alignment vertical="center"/>
    </xf>
    <xf numFmtId="4" fontId="6" fillId="2" borderId="7" xfId="0" applyNumberFormat="1" applyFont="1" applyFill="1" applyBorder="1"/>
    <xf numFmtId="4" fontId="8" fillId="3" borderId="7" xfId="0" applyNumberFormat="1" applyFont="1" applyFill="1" applyBorder="1" applyAlignment="1">
      <alignment wrapText="1"/>
    </xf>
    <xf numFmtId="4" fontId="8" fillId="3" borderId="7" xfId="0" applyNumberFormat="1" applyFont="1" applyFill="1" applyBorder="1" applyAlignment="1">
      <alignment vertical="center" wrapText="1"/>
    </xf>
    <xf numFmtId="4" fontId="8" fillId="2" borderId="7" xfId="26" applyNumberFormat="1" applyFont="1" applyFill="1" applyBorder="1" applyAlignment="1">
      <alignment horizontal="right" wrapText="1"/>
    </xf>
    <xf numFmtId="4" fontId="17" fillId="0" borderId="0" xfId="0" applyNumberFormat="1" applyFont="1"/>
    <xf numFmtId="4" fontId="8" fillId="2" borderId="7" xfId="0" applyNumberFormat="1" applyFont="1" applyFill="1" applyBorder="1"/>
    <xf numFmtId="4" fontId="6" fillId="0" borderId="7" xfId="26" applyNumberFormat="1" applyFont="1" applyFill="1" applyBorder="1" applyAlignment="1">
      <alignment horizontal="right" wrapText="1"/>
    </xf>
    <xf numFmtId="4" fontId="8" fillId="0" borderId="7" xfId="26" applyNumberFormat="1" applyFont="1" applyBorder="1" applyAlignment="1">
      <alignment vertical="center" wrapText="1"/>
    </xf>
    <xf numFmtId="4" fontId="17" fillId="0" borderId="7" xfId="26" applyNumberFormat="1" applyFont="1" applyBorder="1"/>
    <xf numFmtId="4" fontId="8" fillId="2" borderId="7" xfId="26" applyNumberFormat="1" applyFont="1" applyFill="1" applyBorder="1" applyAlignment="1">
      <alignment horizontal="left" vertical="center" wrapText="1"/>
    </xf>
    <xf numFmtId="4" fontId="6" fillId="2" borderId="7" xfId="26" applyNumberFormat="1" applyFont="1" applyFill="1" applyBorder="1" applyAlignment="1">
      <alignment horizontal="left" vertical="center" wrapText="1"/>
    </xf>
    <xf numFmtId="4" fontId="8" fillId="3" borderId="7" xfId="0" applyNumberFormat="1" applyFont="1" applyFill="1" applyBorder="1"/>
    <xf numFmtId="4" fontId="41" fillId="2" borderId="7" xfId="26" applyNumberFormat="1" applyFont="1" applyFill="1" applyBorder="1" applyAlignment="1">
      <alignment wrapText="1"/>
    </xf>
    <xf numFmtId="4" fontId="11" fillId="2" borderId="7" xfId="0" applyNumberFormat="1" applyFont="1" applyFill="1" applyBorder="1" applyAlignment="1">
      <alignment wrapText="1"/>
    </xf>
    <xf numFmtId="4" fontId="7" fillId="2" borderId="7" xfId="0" applyNumberFormat="1" applyFont="1" applyFill="1" applyBorder="1"/>
    <xf numFmtId="4" fontId="6" fillId="2" borderId="7" xfId="0" applyNumberFormat="1" applyFont="1" applyFill="1" applyBorder="1" applyAlignment="1">
      <alignment horizontal="right"/>
    </xf>
    <xf numFmtId="4" fontId="6" fillId="2" borderId="11" xfId="0" applyNumberFormat="1" applyFont="1" applyFill="1" applyBorder="1" applyAlignment="1">
      <alignment horizontal="right"/>
    </xf>
    <xf numFmtId="4" fontId="6" fillId="2" borderId="0" xfId="0" applyNumberFormat="1" applyFont="1" applyFill="1" applyAlignment="1">
      <alignment horizontal="right"/>
    </xf>
    <xf numFmtId="0" fontId="8" fillId="0" borderId="7" xfId="0" applyFont="1" applyBorder="1" applyAlignment="1">
      <alignment horizontal="center" vertical="center" wrapText="1"/>
    </xf>
    <xf numFmtId="168" fontId="6" fillId="0" borderId="7" xfId="26" applyNumberFormat="1" applyFont="1" applyFill="1" applyBorder="1" applyAlignment="1">
      <alignment horizontal="center" vertical="center" wrapText="1"/>
    </xf>
    <xf numFmtId="169" fontId="8" fillId="0" borderId="7" xfId="26" applyNumberFormat="1" applyFont="1" applyFill="1" applyBorder="1" applyAlignment="1">
      <alignment horizontal="center" vertical="center" wrapText="1"/>
    </xf>
    <xf numFmtId="4" fontId="8" fillId="0" borderId="7" xfId="26" applyNumberFormat="1" applyFont="1" applyFill="1" applyBorder="1" applyAlignment="1">
      <alignment horizontal="right" wrapText="1"/>
    </xf>
    <xf numFmtId="43" fontId="8" fillId="0" borderId="0" xfId="26" applyFont="1" applyFill="1"/>
    <xf numFmtId="0" fontId="8" fillId="5" borderId="7" xfId="0" applyFont="1" applyFill="1" applyBorder="1"/>
    <xf numFmtId="0" fontId="6" fillId="5" borderId="7" xfId="0" applyFont="1" applyFill="1" applyBorder="1"/>
    <xf numFmtId="0" fontId="6" fillId="5" borderId="7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 wrapText="1"/>
    </xf>
    <xf numFmtId="0" fontId="32" fillId="5" borderId="7" xfId="0" applyFont="1" applyFill="1" applyBorder="1" applyAlignment="1">
      <alignment horizontal="center" vertical="center" wrapText="1"/>
    </xf>
    <xf numFmtId="0" fontId="21" fillId="5" borderId="7" xfId="0" applyFont="1" applyFill="1" applyBorder="1"/>
    <xf numFmtId="4" fontId="16" fillId="5" borderId="3" xfId="0" applyNumberFormat="1" applyFont="1" applyFill="1" applyBorder="1" applyAlignment="1">
      <alignment horizontal="center" vertical="center" wrapText="1"/>
    </xf>
    <xf numFmtId="0" fontId="6" fillId="5" borderId="0" xfId="0" applyFont="1" applyFill="1"/>
    <xf numFmtId="43" fontId="6" fillId="5" borderId="7" xfId="26" applyFont="1" applyFill="1" applyBorder="1" applyAlignment="1">
      <alignment horizontal="right" wrapText="1"/>
    </xf>
    <xf numFmtId="43" fontId="6" fillId="0" borderId="7" xfId="26" applyFont="1" applyFill="1" applyBorder="1" applyAlignment="1">
      <alignment horizontal="right" wrapText="1"/>
    </xf>
    <xf numFmtId="2" fontId="6" fillId="5" borderId="7" xfId="0" quotePrefix="1" applyNumberFormat="1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wrapText="1"/>
    </xf>
    <xf numFmtId="0" fontId="6" fillId="5" borderId="7" xfId="0" applyFont="1" applyFill="1" applyBorder="1" applyAlignment="1">
      <alignment horizontal="center" vertical="center" wrapText="1"/>
    </xf>
    <xf numFmtId="169" fontId="6" fillId="5" borderId="7" xfId="26" applyNumberFormat="1" applyFont="1" applyFill="1" applyBorder="1" applyAlignment="1">
      <alignment horizontal="center" vertical="center" wrapText="1"/>
    </xf>
    <xf numFmtId="43" fontId="6" fillId="5" borderId="7" xfId="26" applyFont="1" applyFill="1" applyBorder="1" applyAlignment="1">
      <alignment wrapText="1"/>
    </xf>
    <xf numFmtId="4" fontId="6" fillId="5" borderId="7" xfId="26" applyNumberFormat="1" applyFont="1" applyFill="1" applyBorder="1" applyAlignment="1">
      <alignment wrapText="1"/>
    </xf>
    <xf numFmtId="43" fontId="6" fillId="2" borderId="11" xfId="0" applyNumberFormat="1" applyFont="1" applyFill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2" fontId="39" fillId="0" borderId="0" xfId="0" applyNumberFormat="1" applyFont="1"/>
    <xf numFmtId="3" fontId="39" fillId="0" borderId="0" xfId="0" applyNumberFormat="1" applyFont="1"/>
    <xf numFmtId="0" fontId="6" fillId="0" borderId="9" xfId="0" applyFont="1" applyBorder="1"/>
    <xf numFmtId="0" fontId="6" fillId="0" borderId="10" xfId="0" applyFont="1" applyBorder="1"/>
    <xf numFmtId="0" fontId="41" fillId="0" borderId="13" xfId="0" applyFont="1" applyBorder="1" applyAlignment="1">
      <alignment horizontal="center" vertical="center" wrapText="1"/>
    </xf>
    <xf numFmtId="43" fontId="41" fillId="0" borderId="4" xfId="30" applyFont="1" applyFill="1" applyBorder="1" applyAlignment="1">
      <alignment horizontal="center" vertical="center" wrapText="1"/>
    </xf>
    <xf numFmtId="43" fontId="41" fillId="0" borderId="7" xfId="30" applyFont="1" applyFill="1" applyBorder="1" applyAlignment="1">
      <alignment horizontal="center" vertical="center" wrapText="1"/>
    </xf>
    <xf numFmtId="43" fontId="41" fillId="0" borderId="7" xfId="29" applyFont="1" applyFill="1" applyBorder="1" applyAlignment="1">
      <alignment horizontal="center" vertical="center" wrapText="1"/>
    </xf>
    <xf numFmtId="43" fontId="6" fillId="0" borderId="0" xfId="0" applyNumberFormat="1" applyFont="1"/>
    <xf numFmtId="168" fontId="6" fillId="0" borderId="0" xfId="0" applyNumberFormat="1" applyFont="1" applyAlignment="1">
      <alignment horizontal="center"/>
    </xf>
    <xf numFmtId="168" fontId="41" fillId="0" borderId="0" xfId="0" applyNumberFormat="1" applyFont="1" applyAlignment="1">
      <alignment horizontal="left"/>
    </xf>
    <xf numFmtId="169" fontId="41" fillId="0" borderId="7" xfId="30" applyNumberFormat="1" applyFont="1" applyFill="1" applyBorder="1" applyAlignment="1">
      <alignment horizontal="center" vertical="center" wrapText="1"/>
    </xf>
    <xf numFmtId="3" fontId="17" fillId="0" borderId="0" xfId="0" applyNumberFormat="1" applyFont="1"/>
    <xf numFmtId="171" fontId="17" fillId="0" borderId="0" xfId="0" applyNumberFormat="1" applyFont="1"/>
    <xf numFmtId="43" fontId="41" fillId="0" borderId="11" xfId="3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9" fontId="6" fillId="0" borderId="0" xfId="30" applyNumberFormat="1" applyFont="1" applyFill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43" fontId="6" fillId="0" borderId="17" xfId="30" applyFont="1" applyFill="1" applyBorder="1" applyAlignment="1">
      <alignment horizontal="center" vertical="center" wrapText="1"/>
    </xf>
    <xf numFmtId="168" fontId="6" fillId="0" borderId="18" xfId="30" applyNumberFormat="1" applyFont="1" applyFill="1" applyBorder="1" applyAlignment="1">
      <alignment horizontal="center" vertical="center" wrapText="1"/>
    </xf>
    <xf numFmtId="43" fontId="6" fillId="0" borderId="18" xfId="30" applyFont="1" applyFill="1" applyBorder="1" applyAlignment="1">
      <alignment horizontal="center" vertical="center" wrapText="1"/>
    </xf>
    <xf numFmtId="43" fontId="6" fillId="0" borderId="18" xfId="29" applyFont="1" applyFill="1" applyBorder="1" applyAlignment="1">
      <alignment horizontal="center" vertical="center" wrapText="1"/>
    </xf>
    <xf numFmtId="43" fontId="16" fillId="0" borderId="18" xfId="30" applyFont="1" applyFill="1" applyBorder="1" applyAlignment="1">
      <alignment horizontal="center" vertical="center" wrapText="1"/>
    </xf>
    <xf numFmtId="168" fontId="16" fillId="0" borderId="18" xfId="30" applyNumberFormat="1" applyFont="1" applyFill="1" applyBorder="1" applyAlignment="1">
      <alignment horizontal="center" vertical="center" wrapText="1"/>
    </xf>
    <xf numFmtId="43" fontId="41" fillId="0" borderId="20" xfId="3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43" fontId="6" fillId="0" borderId="0" xfId="5" applyNumberFormat="1" applyFont="1" applyAlignment="1">
      <alignment horizontal="center" vertical="center"/>
    </xf>
    <xf numFmtId="43" fontId="6" fillId="0" borderId="0" xfId="29" applyFont="1" applyFill="1" applyBorder="1" applyAlignment="1">
      <alignment horizontal="right"/>
    </xf>
    <xf numFmtId="43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wrapText="1" indent="1"/>
    </xf>
    <xf numFmtId="0" fontId="6" fillId="0" borderId="0" xfId="0" quotePrefix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8" fontId="6" fillId="0" borderId="0" xfId="32" applyNumberFormat="1" applyFont="1" applyFill="1" applyBorder="1" applyAlignment="1">
      <alignment horizontal="left" wrapText="1"/>
    </xf>
    <xf numFmtId="0" fontId="16" fillId="0" borderId="0" xfId="0" applyFont="1" applyAlignment="1">
      <alignment horizontal="left" wrapText="1"/>
    </xf>
    <xf numFmtId="43" fontId="8" fillId="0" borderId="19" xfId="29" applyFont="1" applyFill="1" applyBorder="1" applyAlignment="1">
      <alignment horizontal="center" vertical="center" wrapText="1"/>
    </xf>
    <xf numFmtId="43" fontId="47" fillId="0" borderId="8" xfId="29" applyFont="1" applyFill="1" applyBorder="1" applyAlignment="1">
      <alignment horizontal="center" vertical="center" wrapText="1"/>
    </xf>
    <xf numFmtId="43" fontId="8" fillId="0" borderId="0" xfId="0" applyNumberFormat="1" applyFont="1"/>
    <xf numFmtId="168" fontId="6" fillId="0" borderId="0" xfId="30" applyNumberFormat="1" applyFont="1" applyFill="1" applyBorder="1" applyAlignment="1">
      <alignment horizontal="right" vertical="center" wrapText="1"/>
    </xf>
    <xf numFmtId="43" fontId="6" fillId="0" borderId="0" xfId="30" applyFont="1" applyFill="1" applyBorder="1" applyAlignment="1">
      <alignment horizontal="right" vertical="center" wrapText="1"/>
    </xf>
    <xf numFmtId="169" fontId="6" fillId="0" borderId="0" xfId="30" applyNumberFormat="1" applyFont="1" applyFill="1" applyBorder="1" applyAlignment="1">
      <alignment horizontal="right" vertical="center" wrapText="1"/>
    </xf>
    <xf numFmtId="43" fontId="6" fillId="0" borderId="0" xfId="29" applyFont="1" applyFill="1" applyBorder="1" applyAlignment="1">
      <alignment horizontal="right" vertical="center" wrapText="1"/>
    </xf>
    <xf numFmtId="43" fontId="16" fillId="0" borderId="0" xfId="29" applyFont="1" applyFill="1" applyBorder="1" applyAlignment="1">
      <alignment horizontal="right" vertical="center" wrapText="1"/>
    </xf>
    <xf numFmtId="43" fontId="8" fillId="0" borderId="0" xfId="29" applyFont="1" applyFill="1" applyBorder="1" applyAlignment="1">
      <alignment horizontal="right" vertical="center" wrapText="1"/>
    </xf>
    <xf numFmtId="0" fontId="6" fillId="0" borderId="0" xfId="0" applyFont="1" applyAlignment="1">
      <alignment horizontal="right" wrapText="1" indent="2"/>
    </xf>
    <xf numFmtId="43" fontId="16" fillId="0" borderId="0" xfId="30" applyFont="1" applyFill="1" applyBorder="1" applyAlignment="1">
      <alignment horizontal="right" vertical="center" wrapText="1"/>
    </xf>
    <xf numFmtId="3" fontId="16" fillId="0" borderId="0" xfId="0" applyNumberFormat="1" applyFont="1" applyAlignment="1">
      <alignment horizontal="right"/>
    </xf>
    <xf numFmtId="171" fontId="1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8" fontId="6" fillId="0" borderId="0" xfId="29" applyNumberFormat="1" applyFont="1" applyFill="1" applyBorder="1" applyAlignment="1">
      <alignment horizontal="right"/>
    </xf>
    <xf numFmtId="168" fontId="6" fillId="0" borderId="0" xfId="29" applyNumberFormat="1" applyFont="1" applyFill="1" applyBorder="1" applyAlignment="1">
      <alignment horizontal="right" vertical="center" wrapText="1"/>
    </xf>
    <xf numFmtId="168" fontId="8" fillId="0" borderId="0" xfId="29" applyNumberFormat="1" applyFont="1" applyFill="1" applyBorder="1" applyAlignment="1">
      <alignment horizontal="right" vertical="center" wrapText="1"/>
    </xf>
    <xf numFmtId="4" fontId="6" fillId="0" borderId="0" xfId="30" applyNumberFormat="1" applyFont="1" applyFill="1" applyBorder="1" applyAlignment="1">
      <alignment horizontal="right" vertical="center" wrapText="1"/>
    </xf>
    <xf numFmtId="4" fontId="6" fillId="0" borderId="0" xfId="29" applyNumberFormat="1" applyFont="1" applyFill="1" applyBorder="1" applyAlignment="1">
      <alignment horizontal="right" vertical="center" wrapText="1"/>
    </xf>
    <xf numFmtId="4" fontId="8" fillId="0" borderId="0" xfId="29" applyNumberFormat="1" applyFont="1" applyFill="1" applyBorder="1" applyAlignment="1">
      <alignment horizontal="right" vertical="center" wrapText="1"/>
    </xf>
    <xf numFmtId="4" fontId="16" fillId="0" borderId="0" xfId="30" applyNumberFormat="1" applyFont="1" applyFill="1" applyBorder="1" applyAlignment="1">
      <alignment horizontal="right" vertical="center" wrapText="1"/>
    </xf>
    <xf numFmtId="4" fontId="6" fillId="0" borderId="0" xfId="0" applyNumberFormat="1" applyFont="1" applyAlignment="1">
      <alignment horizontal="right"/>
    </xf>
    <xf numFmtId="168" fontId="6" fillId="0" borderId="0" xfId="29" applyNumberFormat="1" applyFont="1" applyFill="1" applyAlignment="1">
      <alignment vertical="center"/>
    </xf>
    <xf numFmtId="168" fontId="8" fillId="0" borderId="0" xfId="29" applyNumberFormat="1" applyFont="1" applyFill="1" applyAlignment="1">
      <alignment vertical="center"/>
    </xf>
    <xf numFmtId="168" fontId="6" fillId="0" borderId="0" xfId="29" applyNumberFormat="1" applyFont="1" applyAlignment="1">
      <alignment vertical="center"/>
    </xf>
    <xf numFmtId="168" fontId="6" fillId="0" borderId="0" xfId="29" applyNumberFormat="1" applyFont="1" applyFill="1" applyAlignment="1">
      <alignment horizontal="center" vertical="center"/>
    </xf>
    <xf numFmtId="168" fontId="8" fillId="0" borderId="0" xfId="29" applyNumberFormat="1" applyFont="1" applyAlignment="1">
      <alignment horizontal="center" vertical="center"/>
    </xf>
    <xf numFmtId="168" fontId="6" fillId="0" borderId="0" xfId="29" applyNumberFormat="1" applyFont="1" applyAlignment="1">
      <alignment horizontal="right" vertical="center"/>
    </xf>
    <xf numFmtId="0" fontId="7" fillId="0" borderId="0" xfId="11" applyFont="1"/>
    <xf numFmtId="0" fontId="6" fillId="0" borderId="3" xfId="23" applyFont="1" applyBorder="1" applyAlignment="1">
      <alignment horizontal="center" vertical="center" wrapText="1"/>
    </xf>
    <xf numFmtId="168" fontId="17" fillId="0" borderId="0" xfId="10" applyNumberFormat="1" applyFont="1" applyBorder="1" applyAlignment="1">
      <alignment horizontal="right"/>
    </xf>
    <xf numFmtId="43" fontId="17" fillId="0" borderId="0" xfId="10" applyFont="1" applyBorder="1" applyAlignment="1">
      <alignment horizontal="right"/>
    </xf>
    <xf numFmtId="168" fontId="16" fillId="0" borderId="0" xfId="10" applyNumberFormat="1" applyFont="1" applyBorder="1" applyAlignment="1">
      <alignment horizontal="right"/>
    </xf>
    <xf numFmtId="43" fontId="16" fillId="0" borderId="0" xfId="10" applyFont="1" applyBorder="1" applyAlignment="1">
      <alignment horizontal="right"/>
    </xf>
    <xf numFmtId="3" fontId="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43" fontId="6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right"/>
    </xf>
    <xf numFmtId="0" fontId="37" fillId="0" borderId="2" xfId="0" applyFont="1" applyBorder="1" applyAlignment="1">
      <alignment vertical="center"/>
    </xf>
    <xf numFmtId="3" fontId="17" fillId="0" borderId="2" xfId="0" applyNumberFormat="1" applyFont="1" applyBorder="1" applyAlignment="1">
      <alignment horizontal="right"/>
    </xf>
    <xf numFmtId="4" fontId="17" fillId="0" borderId="2" xfId="0" applyNumberFormat="1" applyFont="1" applyBorder="1" applyAlignment="1">
      <alignment horizontal="right"/>
    </xf>
    <xf numFmtId="3" fontId="36" fillId="0" borderId="0" xfId="0" applyNumberFormat="1" applyFont="1" applyAlignment="1">
      <alignment horizontal="right"/>
    </xf>
    <xf numFmtId="4" fontId="36" fillId="0" borderId="0" xfId="0" applyNumberFormat="1" applyFont="1" applyAlignment="1">
      <alignment horizontal="right"/>
    </xf>
    <xf numFmtId="3" fontId="16" fillId="0" borderId="0" xfId="0" quotePrefix="1" applyNumberFormat="1" applyFont="1" applyAlignment="1">
      <alignment horizontal="right"/>
    </xf>
    <xf numFmtId="4" fontId="16" fillId="0" borderId="0" xfId="0" quotePrefix="1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3" fontId="17" fillId="0" borderId="0" xfId="0" quotePrefix="1" applyNumberFormat="1" applyFont="1" applyAlignment="1">
      <alignment horizontal="right"/>
    </xf>
    <xf numFmtId="4" fontId="17" fillId="0" borderId="0" xfId="0" quotePrefix="1" applyNumberFormat="1" applyFont="1" applyAlignment="1">
      <alignment horizontal="right"/>
    </xf>
    <xf numFmtId="0" fontId="16" fillId="0" borderId="0" xfId="0" applyFont="1" applyAlignment="1">
      <alignment horizontal="right"/>
    </xf>
    <xf numFmtId="0" fontId="16" fillId="0" borderId="0" xfId="0" quotePrefix="1" applyFont="1" applyAlignment="1">
      <alignment horizontal="right"/>
    </xf>
    <xf numFmtId="4" fontId="17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right"/>
    </xf>
    <xf numFmtId="4" fontId="8" fillId="0" borderId="0" xfId="22" applyNumberFormat="1" applyFont="1" applyAlignment="1">
      <alignment horizontal="center"/>
    </xf>
    <xf numFmtId="4" fontId="8" fillId="0" borderId="0" xfId="24" applyNumberFormat="1" applyFont="1" applyAlignment="1">
      <alignment horizontal="center"/>
    </xf>
    <xf numFmtId="4" fontId="6" fillId="0" borderId="0" xfId="22" applyNumberFormat="1" applyFont="1" applyAlignment="1">
      <alignment horizontal="center"/>
    </xf>
    <xf numFmtId="4" fontId="6" fillId="0" borderId="0" xfId="24" applyNumberFormat="1" applyFont="1" applyAlignment="1">
      <alignment horizontal="center"/>
    </xf>
    <xf numFmtId="4" fontId="11" fillId="0" borderId="0" xfId="22" applyNumberFormat="1" applyFont="1" applyAlignment="1">
      <alignment horizontal="center"/>
    </xf>
    <xf numFmtId="4" fontId="11" fillId="0" borderId="0" xfId="24" applyNumberFormat="1" applyFont="1" applyAlignment="1">
      <alignment horizontal="center"/>
    </xf>
    <xf numFmtId="3" fontId="6" fillId="0" borderId="0" xfId="29" applyNumberFormat="1" applyFont="1" applyFill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43" fontId="0" fillId="0" borderId="0" xfId="0" applyNumberFormat="1"/>
    <xf numFmtId="168" fontId="0" fillId="0" borderId="0" xfId="29" applyNumberFormat="1" applyFont="1"/>
    <xf numFmtId="39" fontId="8" fillId="0" borderId="0" xfId="29" applyNumberFormat="1" applyFont="1" applyAlignment="1">
      <alignment horizontal="center" vertical="center"/>
    </xf>
    <xf numFmtId="2" fontId="6" fillId="0" borderId="0" xfId="0" applyNumberFormat="1" applyFont="1" applyAlignment="1">
      <alignment horizontal="right"/>
    </xf>
    <xf numFmtId="0" fontId="6" fillId="0" borderId="0" xfId="0" quotePrefix="1" applyFont="1" applyAlignment="1">
      <alignment horizontal="center" vertical="center"/>
    </xf>
    <xf numFmtId="43" fontId="8" fillId="0" borderId="0" xfId="29" applyFont="1" applyFill="1" applyBorder="1" applyAlignment="1">
      <alignment horizontal="right"/>
    </xf>
    <xf numFmtId="43" fontId="8" fillId="0" borderId="18" xfId="29" applyFont="1" applyFill="1" applyBorder="1" applyAlignment="1">
      <alignment horizontal="center" vertical="center" wrapText="1"/>
    </xf>
    <xf numFmtId="43" fontId="47" fillId="0" borderId="7" xfId="29" applyFont="1" applyFill="1" applyBorder="1" applyAlignment="1">
      <alignment horizontal="center" vertical="center" wrapText="1"/>
    </xf>
    <xf numFmtId="43" fontId="17" fillId="0" borderId="0" xfId="29" applyFont="1" applyFill="1" applyBorder="1" applyAlignment="1">
      <alignment horizontal="right" vertical="center" wrapText="1"/>
    </xf>
    <xf numFmtId="168" fontId="17" fillId="0" borderId="0" xfId="29" applyNumberFormat="1" applyFont="1" applyFill="1" applyBorder="1" applyAlignment="1">
      <alignment horizontal="right" vertical="center" wrapText="1"/>
    </xf>
    <xf numFmtId="168" fontId="8" fillId="0" borderId="0" xfId="30" applyNumberFormat="1" applyFont="1" applyFill="1" applyBorder="1" applyAlignment="1">
      <alignment horizontal="right" vertical="center" wrapText="1"/>
    </xf>
    <xf numFmtId="43" fontId="8" fillId="0" borderId="0" xfId="30" applyFont="1" applyFill="1" applyBorder="1" applyAlignment="1">
      <alignment horizontal="right" vertical="center" wrapText="1"/>
    </xf>
    <xf numFmtId="4" fontId="8" fillId="0" borderId="0" xfId="30" applyNumberFormat="1" applyFont="1" applyFill="1" applyBorder="1" applyAlignment="1">
      <alignment horizontal="right" vertical="center" wrapText="1"/>
    </xf>
    <xf numFmtId="168" fontId="8" fillId="0" borderId="0" xfId="0" applyNumberFormat="1" applyFont="1" applyAlignment="1">
      <alignment horizontal="center"/>
    </xf>
    <xf numFmtId="43" fontId="47" fillId="0" borderId="7" xfId="30" applyFont="1" applyFill="1" applyBorder="1" applyAlignment="1">
      <alignment horizontal="center" vertical="center" wrapText="1"/>
    </xf>
    <xf numFmtId="43" fontId="6" fillId="0" borderId="0" xfId="30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right" vertical="center" wrapText="1"/>
    </xf>
    <xf numFmtId="4" fontId="6" fillId="3" borderId="0" xfId="0" applyNumberFormat="1" applyFont="1" applyFill="1" applyAlignment="1">
      <alignment horizontal="righ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168" fontId="6" fillId="3" borderId="0" xfId="30" applyNumberFormat="1" applyFont="1" applyFill="1" applyBorder="1" applyAlignment="1">
      <alignment horizontal="right" vertical="center" wrapText="1"/>
    </xf>
    <xf numFmtId="43" fontId="6" fillId="3" borderId="0" xfId="30" applyFont="1" applyFill="1" applyBorder="1" applyAlignment="1">
      <alignment horizontal="right" vertical="center" wrapText="1"/>
    </xf>
    <xf numFmtId="4" fontId="6" fillId="3" borderId="0" xfId="3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47" fillId="0" borderId="10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0" fontId="8" fillId="0" borderId="10" xfId="1" applyFont="1" applyBorder="1" applyAlignment="1">
      <alignment horizontal="center" vertical="center"/>
    </xf>
    <xf numFmtId="43" fontId="8" fillId="0" borderId="10" xfId="29" applyFont="1" applyFill="1" applyBorder="1" applyAlignment="1">
      <alignment horizontal="center"/>
    </xf>
    <xf numFmtId="4" fontId="8" fillId="0" borderId="10" xfId="29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8" fillId="0" borderId="4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5" fillId="0" borderId="0" xfId="1" applyFont="1" applyAlignment="1">
      <alignment horizontal="center"/>
    </xf>
    <xf numFmtId="0" fontId="21" fillId="0" borderId="2" xfId="11" applyFont="1" applyBorder="1" applyAlignment="1">
      <alignment horizontal="center"/>
    </xf>
    <xf numFmtId="0" fontId="21" fillId="0" borderId="0" xfId="11" applyFont="1" applyAlignment="1">
      <alignment horizontal="center"/>
    </xf>
    <xf numFmtId="0" fontId="16" fillId="0" borderId="2" xfId="11" applyFont="1" applyBorder="1" applyAlignment="1">
      <alignment horizontal="center" vertical="center" wrapText="1"/>
    </xf>
    <xf numFmtId="0" fontId="16" fillId="0" borderId="1" xfId="11" applyFont="1" applyBorder="1" applyAlignment="1">
      <alignment horizontal="center" vertical="center" wrapText="1"/>
    </xf>
    <xf numFmtId="0" fontId="6" fillId="0" borderId="3" xfId="11" applyFont="1" applyBorder="1" applyAlignment="1">
      <alignment horizontal="center"/>
    </xf>
    <xf numFmtId="0" fontId="4" fillId="0" borderId="0" xfId="11" applyFont="1" applyAlignment="1">
      <alignment horizontal="center" vertical="center" wrapText="1"/>
    </xf>
    <xf numFmtId="0" fontId="45" fillId="0" borderId="0" xfId="28" applyFont="1" applyAlignment="1">
      <alignment horizontal="center"/>
    </xf>
    <xf numFmtId="49" fontId="17" fillId="0" borderId="2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0" fontId="11" fillId="0" borderId="1" xfId="28" applyFont="1" applyBorder="1" applyAlignment="1">
      <alignment horizontal="right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1" fillId="0" borderId="1" xfId="9" applyFont="1" applyBorder="1" applyAlignment="1">
      <alignment horizontal="right"/>
    </xf>
    <xf numFmtId="0" fontId="4" fillId="0" borderId="0" xfId="1" applyFont="1" applyAlignment="1">
      <alignment horizontal="center" vertical="center"/>
    </xf>
    <xf numFmtId="0" fontId="15" fillId="0" borderId="0" xfId="8" applyFont="1" applyAlignment="1">
      <alignment horizontal="center"/>
    </xf>
    <xf numFmtId="0" fontId="13" fillId="0" borderId="2" xfId="7" applyFont="1" applyBorder="1" applyAlignment="1">
      <alignment horizontal="center"/>
    </xf>
    <xf numFmtId="0" fontId="13" fillId="0" borderId="0" xfId="7" applyFont="1" applyAlignment="1">
      <alignment horizontal="center"/>
    </xf>
    <xf numFmtId="0" fontId="6" fillId="0" borderId="2" xfId="9" applyFont="1" applyBorder="1" applyAlignment="1">
      <alignment horizontal="center" vertical="center" wrapText="1"/>
    </xf>
    <xf numFmtId="0" fontId="6" fillId="0" borderId="0" xfId="9" applyFont="1" applyAlignment="1">
      <alignment horizontal="center" vertical="center" wrapText="1"/>
    </xf>
    <xf numFmtId="0" fontId="6" fillId="0" borderId="1" xfId="9" applyFont="1" applyBorder="1" applyAlignment="1">
      <alignment horizontal="center" vertical="center" wrapText="1"/>
    </xf>
    <xf numFmtId="0" fontId="16" fillId="0" borderId="3" xfId="8" applyFont="1" applyBorder="1" applyAlignment="1">
      <alignment horizontal="center"/>
    </xf>
    <xf numFmtId="0" fontId="11" fillId="0" borderId="2" xfId="9" applyFont="1" applyBorder="1" applyAlignment="1">
      <alignment horizontal="center" vertical="center" wrapText="1"/>
    </xf>
    <xf numFmtId="0" fontId="11" fillId="0" borderId="1" xfId="9" applyFont="1" applyBorder="1" applyAlignment="1">
      <alignment horizontal="center" vertical="center" wrapText="1"/>
    </xf>
    <xf numFmtId="0" fontId="11" fillId="0" borderId="0" xfId="9" applyFont="1" applyAlignment="1">
      <alignment horizontal="center" vertical="center" wrapText="1"/>
    </xf>
    <xf numFmtId="0" fontId="4" fillId="0" borderId="0" xfId="3" applyFont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4" fontId="6" fillId="0" borderId="3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4" fillId="0" borderId="0" xfId="18" applyFont="1" applyAlignment="1">
      <alignment horizontal="center" vertical="center" wrapText="1"/>
    </xf>
    <xf numFmtId="0" fontId="4" fillId="0" borderId="0" xfId="18" applyFont="1" applyAlignment="1">
      <alignment horizontal="center" vertical="center"/>
    </xf>
    <xf numFmtId="0" fontId="8" fillId="0" borderId="0" xfId="18" applyFont="1" applyAlignment="1">
      <alignment horizontal="center"/>
    </xf>
    <xf numFmtId="168" fontId="30" fillId="0" borderId="0" xfId="29" applyNumberFormat="1" applyFont="1" applyBorder="1" applyAlignment="1">
      <alignment horizontal="center"/>
    </xf>
    <xf numFmtId="0" fontId="8" fillId="0" borderId="0" xfId="18" applyFont="1" applyAlignment="1">
      <alignment horizontal="left"/>
    </xf>
    <xf numFmtId="0" fontId="6" fillId="0" borderId="2" xfId="9" applyFont="1" applyBorder="1" applyAlignment="1">
      <alignment horizontal="center" vertical="top" wrapText="1"/>
    </xf>
    <xf numFmtId="0" fontId="6" fillId="0" borderId="1" xfId="9" applyFont="1" applyBorder="1" applyAlignment="1">
      <alignment horizontal="center" vertical="top" wrapText="1"/>
    </xf>
    <xf numFmtId="0" fontId="8" fillId="0" borderId="0" xfId="1" applyFont="1" applyAlignment="1">
      <alignment horizontal="center" vertical="center" wrapText="1"/>
    </xf>
    <xf numFmtId="0" fontId="7" fillId="0" borderId="1" xfId="21" applyFont="1" applyBorder="1" applyAlignment="1">
      <alignment horizontal="right"/>
    </xf>
    <xf numFmtId="0" fontId="6" fillId="0" borderId="3" xfId="23" applyFont="1" applyBorder="1" applyAlignment="1">
      <alignment horizontal="center" vertical="top"/>
    </xf>
    <xf numFmtId="0" fontId="16" fillId="0" borderId="2" xfId="3" applyFont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 wrapText="1"/>
    </xf>
    <xf numFmtId="0" fontId="4" fillId="0" borderId="0" xfId="22" applyFont="1" applyAlignment="1">
      <alignment horizontal="center" vertical="center" wrapText="1"/>
    </xf>
    <xf numFmtId="0" fontId="35" fillId="0" borderId="0" xfId="3" applyFont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38" fillId="0" borderId="0" xfId="3" applyFont="1" applyAlignment="1">
      <alignment horizontal="center"/>
    </xf>
    <xf numFmtId="0" fontId="52" fillId="0" borderId="1" xfId="3" applyFont="1" applyBorder="1" applyAlignment="1">
      <alignment horizontal="right"/>
    </xf>
    <xf numFmtId="0" fontId="17" fillId="0" borderId="0" xfId="25" applyFont="1" applyAlignment="1">
      <alignment horizontal="center" vertical="center"/>
    </xf>
    <xf numFmtId="0" fontId="40" fillId="0" borderId="2" xfId="3" applyFont="1" applyBorder="1" applyAlignment="1">
      <alignment horizontal="center" vertical="center" wrapText="1"/>
    </xf>
    <xf numFmtId="0" fontId="40" fillId="0" borderId="1" xfId="3" applyFont="1" applyBorder="1" applyAlignment="1">
      <alignment horizontal="center" vertical="center" wrapText="1"/>
    </xf>
  </cellXfs>
  <cellStyles count="39">
    <cellStyle name="Comma" xfId="29" builtinId="3"/>
    <cellStyle name="Comma 2" xfId="4" xr:uid="{E2A7B41B-FF97-4AFA-9CD0-BB901B2EB8FD}"/>
    <cellStyle name="Comma 2 2" xfId="32" xr:uid="{AC46E78F-0359-4CAB-B770-46A0B36D043A}"/>
    <cellStyle name="Comma 3" xfId="10" xr:uid="{A60D7C41-AB24-48D4-9F56-46EAF17BC846}"/>
    <cellStyle name="Comma 4" xfId="26" xr:uid="{A1E76B52-CF2C-4C62-913E-ECD66F0D5F90}"/>
    <cellStyle name="Comma 4 2" xfId="30" xr:uid="{BCE85141-DD86-41EA-B46B-472FD0C2524B}"/>
    <cellStyle name="Normal" xfId="0" builtinId="0"/>
    <cellStyle name="Normal - Style1 3" xfId="21" xr:uid="{3BE4414A-CCCA-4DE4-98BB-0F5756C1B3D5}"/>
    <cellStyle name="Normal 10 2 2 2 19" xfId="25" xr:uid="{B29E13ED-A733-414D-AD84-402D50CFE275}"/>
    <cellStyle name="Normal 12 4" xfId="27" xr:uid="{DFABD719-2CED-449C-8BB7-1B550C2957B4}"/>
    <cellStyle name="Normal 156" xfId="28" xr:uid="{D3CA157F-889E-4317-B23F-86C05EAC7807}"/>
    <cellStyle name="Normal 2" xfId="2" xr:uid="{1E805B35-018F-4C7B-A0BB-8066D48CF157}"/>
    <cellStyle name="Normal 2 10" xfId="5" xr:uid="{FF4B6916-900A-46B4-AC39-4E7ED47C4055}"/>
    <cellStyle name="Normal 2 7 2" xfId="20" xr:uid="{FA9ADEDA-7B1B-491D-9741-F0AF694AFB18}"/>
    <cellStyle name="Normal 26" xfId="36" xr:uid="{35E6E276-6E9E-44D1-AC3D-EB68744A06EA}"/>
    <cellStyle name="Normal 28" xfId="37" xr:uid="{91BD9530-FFA2-49F2-8283-918AE2794026}"/>
    <cellStyle name="Normal 29" xfId="38" xr:uid="{3FD08AFB-8781-4FF8-8290-A785F02393CB}"/>
    <cellStyle name="Normal 3" xfId="3" xr:uid="{90930AD6-8463-4CD6-834C-FB65AA899DEA}"/>
    <cellStyle name="Normal 3 2 2 2 2 10 2" xfId="8" xr:uid="{19063A10-15B9-4FE1-BAC9-893E094FBBBB}"/>
    <cellStyle name="Normal 3 7" xfId="35" xr:uid="{1D860E68-7AEB-4515-8235-4B5BF0308462}"/>
    <cellStyle name="Normal 4" xfId="31" xr:uid="{1E3D1E8D-CDA7-4B79-AA11-1AAD7A5A7807}"/>
    <cellStyle name="Normal_02NN" xfId="1" xr:uid="{485DA156-3C3D-47A7-980F-B3E82B6C304A}"/>
    <cellStyle name="Normal_03&amp;04CN" xfId="13" xr:uid="{4F3EFCDE-CE70-423E-B572-FDE3E145893E}"/>
    <cellStyle name="Normal_05XD 2" xfId="9" xr:uid="{A683A184-C01D-48B9-8831-EEECA87FA654}"/>
    <cellStyle name="Normal_05XD_Dautu(6-2011)" xfId="15" xr:uid="{D3B1E8D6-D32F-4206-AA48-5507FAA21AA8}"/>
    <cellStyle name="Normal_06DTNN" xfId="33" xr:uid="{400FE98F-9F02-4E94-9CB3-AC381756E52B}"/>
    <cellStyle name="Normal_07gia" xfId="23" xr:uid="{ACEBFCDD-2027-4D93-850E-8C18F69E82C9}"/>
    <cellStyle name="Normal_08tmt3" xfId="18" xr:uid="{C73DC402-E41F-43E6-B804-A2573096689D}"/>
    <cellStyle name="Normal_Bieu04.072" xfId="34" xr:uid="{21340FAB-8CC1-455C-BB67-E143D952ECC3}"/>
    <cellStyle name="Normal_Book2" xfId="24" xr:uid="{9D07D032-5311-4DA5-84EA-57F3B4D947CC}"/>
    <cellStyle name="Normal_Dau tu 2" xfId="14" xr:uid="{7DCCB1F0-A369-41D8-95B4-FE62C516F79A}"/>
    <cellStyle name="Normal_Gui Vu TH-Bao cao nhanh VDT 2006" xfId="16" xr:uid="{6C99974D-CA82-448A-BFEF-5E33FC240639}"/>
    <cellStyle name="Normal_Sheet1 2" xfId="6" xr:uid="{0B05A660-D295-4557-A0C0-048F9D8857A8}"/>
    <cellStyle name="Normal_Sheet5 2 2" xfId="17" xr:uid="{5E41C99D-D9D8-4938-9E34-8DC0B8290433}"/>
    <cellStyle name="Normal_SPT3-96" xfId="12" xr:uid="{F623EA8D-ABC2-4376-AA0F-0088C2DB4721}"/>
    <cellStyle name="Normal_SPT3-96_Van tai12.2010" xfId="19" xr:uid="{31C1A899-93D2-4E5F-897B-5A3EE44ACF5B}"/>
    <cellStyle name="Normal_Xl0000141" xfId="11" xr:uid="{7391E0C7-9073-45A4-A35E-8E4E8013D575}"/>
    <cellStyle name="Normal_Xl0000156" xfId="7" xr:uid="{AAB5A436-E2EC-4916-92F9-0076F0C84C8F}"/>
    <cellStyle name="Normal_Xl0000163" xfId="22" xr:uid="{F405EFF5-4240-475D-8FFE-D07ADA2BD3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externalLink" Target="externalLinks/externalLink9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externalLink" Target="externalLinks/externalLink7.xml"/><Relationship Id="rId35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B&#193;O%20C&#193;O%20KINH%20T&#7870;%20X&#195;%20H&#7896;I/Th&#225;ng%205-2024/2.%20B&#225;o%20c&#225;o%20KTXH%20(1)/2.%20B&#225;o%20c&#225;o%20KTXH/Thang%204/BC%20SK/So%20lieu%20KTXH%20thang%204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h&#224;nh/Bao%20cao%20Tong%20hop%20KTXH/Bao%20cao%20Tong%20hop%20nam%202021/So%20lieu/Documents%20and%20Settings/tqvuong/Local%20Settings/Temporary%20Internet%20Files/Content.IE5/O5IZ0TU7/Hieu/Data/Nien%20giam/Hoan/Nien%20giam%2095-2002/NN95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  <sheetName val="XXXXX_XX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Op"/>
      <sheetName val="chieud_x0005_"/>
      <sheetName val="Op mai 2_x000c_"/>
      <sheetName val="Cong ban 1,5„—_x0013_"/>
      <sheetName val="gia x"/>
      <sheetName val="⁋㌱Ա"/>
      <sheetName val="bÑi_x0003_"/>
      <sheetName val="_x000f_"/>
      <sheetName val="M pc_x0006_"/>
      <sheetName val="_x000c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/>
      <sheetData sheetId="462" refreshError="1"/>
      <sheetData sheetId="463" refreshError="1"/>
      <sheetData sheetId="464"/>
      <sheetData sheetId="465" refreshError="1"/>
      <sheetData sheetId="466"/>
      <sheetData sheetId="467"/>
      <sheetData sheetId="468" refreshError="1"/>
      <sheetData sheetId="469"/>
      <sheetData sheetId="470"/>
      <sheetData sheetId="471"/>
      <sheetData sheetId="472"/>
      <sheetData sheetId="473"/>
      <sheetData sheetId="474"/>
      <sheetData sheetId="475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/>
      <sheetData sheetId="482"/>
      <sheetData sheetId="483"/>
      <sheetData sheetId="484" refreshError="1"/>
      <sheetData sheetId="485"/>
      <sheetData sheetId="486"/>
      <sheetData sheetId="487"/>
      <sheetData sheetId="488" refreshError="1"/>
      <sheetData sheetId="489"/>
      <sheetData sheetId="490"/>
      <sheetData sheetId="491"/>
      <sheetData sheetId="492"/>
      <sheetData sheetId="493"/>
      <sheetData sheetId="494"/>
      <sheetData sheetId="495"/>
      <sheetData sheetId="496" refreshError="1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 refreshError="1"/>
      <sheetData sheetId="581"/>
      <sheetData sheetId="582" refreshError="1"/>
      <sheetData sheetId="583" refreshError="1"/>
      <sheetData sheetId="584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/>
      <sheetData sheetId="610"/>
      <sheetData sheetId="611"/>
      <sheetData sheetId="612"/>
      <sheetData sheetId="613"/>
      <sheetData sheetId="614"/>
      <sheetData sheetId="615" refreshError="1"/>
      <sheetData sheetId="616" refreshError="1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 refreshError="1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/>
      <sheetData sheetId="799"/>
      <sheetData sheetId="800" refreshError="1"/>
      <sheetData sheetId="801" refreshError="1"/>
      <sheetData sheetId="802"/>
      <sheetData sheetId="803" refreshError="1"/>
      <sheetData sheetId="804" refreshError="1"/>
      <sheetData sheetId="805" refreshError="1"/>
      <sheetData sheetId="806" refreshError="1"/>
      <sheetData sheetId="80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TCT thang"/>
      <sheetName val="Tongquan"/>
      <sheetName val="Trongtrot"/>
      <sheetName val="channuoi"/>
      <sheetName val="2.IIPthang"/>
      <sheetName val="3.SPCN thang"/>
      <sheetName val="tieu thu"/>
      <sheetName val="ton kh0"/>
      <sheetName val="4.Von NSNN thang"/>
      <sheetName val="15.Thu hút đầu tư"/>
      <sheetName val="6. Dang ky doanh nghiep"/>
      <sheetName val="7. Tong muc"/>
      <sheetName val="8.DTBL thang"/>
      <sheetName val="9.VT thang"/>
      <sheetName val="10.DTVT thang"/>
      <sheetName val="11.CPI"/>
      <sheetName val="12. Nhapkhau"/>
      <sheetName val="13.Xuatkhau"/>
      <sheetName val="14.Thu NSNN"/>
      <sheetName val="15.Chi NSNN"/>
      <sheetName val="16.NHNN"/>
      <sheetName val="Bao hiem"/>
      <sheetName val="17.XHMT"/>
    </sheetNames>
    <sheetDataSet>
      <sheetData sheetId="0" refreshError="1">
        <row r="49">
          <cell r="E49">
            <v>9034310.5853110012</v>
          </cell>
        </row>
        <row r="72">
          <cell r="E72">
            <v>9492335.9578820001</v>
          </cell>
        </row>
        <row r="96">
          <cell r="E96" t="str">
            <v>126.220</v>
          </cell>
        </row>
        <row r="106">
          <cell r="E106" t="str">
            <v>128.162</v>
          </cell>
        </row>
        <row r="121">
          <cell r="E121" t="str">
            <v>0,68</v>
          </cell>
        </row>
        <row r="155">
          <cell r="E155">
            <v>37245.25</v>
          </cell>
        </row>
        <row r="164">
          <cell r="D164">
            <v>10063.700000000001</v>
          </cell>
          <cell r="E164">
            <v>46568.17</v>
          </cell>
        </row>
        <row r="184">
          <cell r="D184">
            <v>187.8</v>
          </cell>
          <cell r="E184">
            <v>331.4</v>
          </cell>
        </row>
        <row r="187">
          <cell r="D187">
            <v>1916.8999999999999</v>
          </cell>
          <cell r="E187">
            <v>7650.9000000000005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Km282-Km_x0003_"/>
      <sheetName val="2.74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  <sheetName val="NS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571F9-DD93-44CB-87D5-E90BEF5108CC}">
  <dimension ref="B3:G28"/>
  <sheetViews>
    <sheetView workbookViewId="0">
      <selection activeCell="L29" sqref="L29"/>
    </sheetView>
  </sheetViews>
  <sheetFormatPr defaultColWidth="9" defaultRowHeight="15.75"/>
  <cols>
    <col min="1" max="2" width="9" style="288"/>
    <col min="3" max="3" width="18.5" style="288" customWidth="1"/>
    <col min="4" max="4" width="5.25" style="288" customWidth="1"/>
    <col min="5" max="5" width="20.125" style="288" customWidth="1"/>
    <col min="6" max="16384" width="9" style="288"/>
  </cols>
  <sheetData>
    <row r="3" spans="2:7" s="387" customFormat="1">
      <c r="B3" s="387" t="s">
        <v>541</v>
      </c>
      <c r="C3" s="387" t="s">
        <v>565</v>
      </c>
      <c r="D3" s="388"/>
      <c r="E3" s="387" t="s">
        <v>564</v>
      </c>
    </row>
    <row r="4" spans="2:7">
      <c r="B4" s="388" t="s">
        <v>562</v>
      </c>
      <c r="C4" s="385"/>
      <c r="D4" s="388" t="s">
        <v>562</v>
      </c>
      <c r="E4" s="288" t="s">
        <v>561</v>
      </c>
    </row>
    <row r="5" spans="2:7">
      <c r="B5" s="388" t="s">
        <v>563</v>
      </c>
      <c r="C5" s="385"/>
      <c r="D5" s="388" t="s">
        <v>563</v>
      </c>
      <c r="E5" s="288" t="s">
        <v>560</v>
      </c>
    </row>
    <row r="6" spans="2:7">
      <c r="B6" s="715">
        <v>1</v>
      </c>
      <c r="C6" s="714" t="s">
        <v>45</v>
      </c>
      <c r="D6" s="386">
        <v>1</v>
      </c>
      <c r="E6" s="288" t="s">
        <v>543</v>
      </c>
      <c r="F6" s="288" t="s">
        <v>577</v>
      </c>
      <c r="G6" s="288" t="s">
        <v>578</v>
      </c>
    </row>
    <row r="7" spans="2:7">
      <c r="B7" s="715"/>
      <c r="C7" s="714"/>
      <c r="D7" s="386">
        <v>2</v>
      </c>
      <c r="E7" s="288" t="s">
        <v>542</v>
      </c>
      <c r="F7" s="288" t="s">
        <v>577</v>
      </c>
    </row>
    <row r="8" spans="2:7">
      <c r="B8" s="288">
        <v>2</v>
      </c>
      <c r="C8" s="288" t="s">
        <v>544</v>
      </c>
      <c r="D8" s="386">
        <v>3</v>
      </c>
      <c r="E8" s="288" t="s">
        <v>544</v>
      </c>
      <c r="F8" s="288" t="s">
        <v>579</v>
      </c>
    </row>
    <row r="9" spans="2:7">
      <c r="B9" s="288">
        <v>3</v>
      </c>
      <c r="C9" s="288" t="s">
        <v>545</v>
      </c>
      <c r="D9" s="386">
        <v>4</v>
      </c>
      <c r="E9" s="288" t="s">
        <v>545</v>
      </c>
      <c r="F9" s="288" t="s">
        <v>579</v>
      </c>
    </row>
    <row r="10" spans="2:7">
      <c r="B10" s="288">
        <v>4</v>
      </c>
      <c r="C10" s="288" t="s">
        <v>546</v>
      </c>
      <c r="D10" s="386">
        <v>5</v>
      </c>
      <c r="E10" s="288" t="s">
        <v>546</v>
      </c>
      <c r="F10" s="288" t="s">
        <v>579</v>
      </c>
    </row>
    <row r="11" spans="2:7">
      <c r="B11" s="288">
        <v>5</v>
      </c>
      <c r="C11" s="288" t="s">
        <v>547</v>
      </c>
      <c r="D11" s="386">
        <v>6</v>
      </c>
      <c r="E11" s="288" t="s">
        <v>547</v>
      </c>
      <c r="F11" s="288" t="s">
        <v>579</v>
      </c>
    </row>
    <row r="12" spans="2:7">
      <c r="B12" s="288">
        <v>6</v>
      </c>
      <c r="C12" s="288" t="s">
        <v>548</v>
      </c>
      <c r="D12" s="386">
        <v>7</v>
      </c>
      <c r="E12" s="288" t="s">
        <v>548</v>
      </c>
      <c r="F12" s="288" t="s">
        <v>580</v>
      </c>
    </row>
    <row r="13" spans="2:7">
      <c r="B13" s="288">
        <v>7</v>
      </c>
      <c r="C13" s="288" t="s">
        <v>549</v>
      </c>
      <c r="D13" s="386">
        <v>8</v>
      </c>
      <c r="E13" s="288" t="s">
        <v>549</v>
      </c>
      <c r="F13" s="288" t="s">
        <v>581</v>
      </c>
    </row>
    <row r="14" spans="2:7">
      <c r="B14" s="288">
        <v>8</v>
      </c>
      <c r="C14" s="288" t="s">
        <v>550</v>
      </c>
      <c r="D14" s="386">
        <v>9</v>
      </c>
      <c r="E14" s="288" t="s">
        <v>550</v>
      </c>
      <c r="F14" s="288" t="s">
        <v>581</v>
      </c>
    </row>
    <row r="15" spans="2:7">
      <c r="B15" s="288">
        <v>9</v>
      </c>
      <c r="C15" s="288" t="s">
        <v>551</v>
      </c>
      <c r="D15" s="386">
        <v>10</v>
      </c>
      <c r="E15" s="288" t="s">
        <v>551</v>
      </c>
      <c r="F15" s="288" t="s">
        <v>656</v>
      </c>
    </row>
    <row r="16" spans="2:7">
      <c r="B16" s="288">
        <v>10</v>
      </c>
      <c r="C16" s="288" t="s">
        <v>552</v>
      </c>
      <c r="D16" s="386">
        <v>11</v>
      </c>
      <c r="E16" s="288" t="s">
        <v>552</v>
      </c>
      <c r="F16" s="288" t="s">
        <v>656</v>
      </c>
    </row>
    <row r="17" spans="2:6">
      <c r="B17" s="288">
        <v>11</v>
      </c>
      <c r="C17" s="288" t="s">
        <v>553</v>
      </c>
      <c r="D17" s="386">
        <v>12</v>
      </c>
      <c r="E17" s="288" t="s">
        <v>553</v>
      </c>
      <c r="F17" s="288" t="s">
        <v>657</v>
      </c>
    </row>
    <row r="18" spans="2:6">
      <c r="B18" s="288">
        <v>12</v>
      </c>
      <c r="C18" s="288" t="s">
        <v>554</v>
      </c>
      <c r="D18" s="386">
        <v>13</v>
      </c>
      <c r="E18" s="288" t="s">
        <v>554</v>
      </c>
      <c r="F18" s="288" t="s">
        <v>657</v>
      </c>
    </row>
    <row r="19" spans="2:6">
      <c r="D19" s="386">
        <v>14</v>
      </c>
      <c r="E19" s="288" t="s">
        <v>555</v>
      </c>
      <c r="F19" s="288" t="s">
        <v>570</v>
      </c>
    </row>
    <row r="20" spans="2:6">
      <c r="B20" s="288">
        <v>13</v>
      </c>
      <c r="C20" s="288" t="s">
        <v>556</v>
      </c>
      <c r="D20" s="386">
        <v>15</v>
      </c>
      <c r="E20" s="288" t="s">
        <v>556</v>
      </c>
      <c r="F20" s="288" t="s">
        <v>658</v>
      </c>
    </row>
    <row r="21" spans="2:6">
      <c r="B21" s="288">
        <v>14</v>
      </c>
      <c r="C21" s="288" t="s">
        <v>557</v>
      </c>
      <c r="D21" s="386">
        <v>16</v>
      </c>
      <c r="E21" s="288" t="s">
        <v>557</v>
      </c>
      <c r="F21" s="288" t="s">
        <v>658</v>
      </c>
    </row>
    <row r="22" spans="2:6">
      <c r="B22" s="288">
        <v>15</v>
      </c>
      <c r="C22" s="288" t="s">
        <v>558</v>
      </c>
      <c r="D22" s="386">
        <v>17</v>
      </c>
      <c r="E22" s="288" t="s">
        <v>558</v>
      </c>
      <c r="F22" s="288" t="s">
        <v>658</v>
      </c>
    </row>
    <row r="23" spans="2:6">
      <c r="D23" s="386">
        <v>18</v>
      </c>
      <c r="E23" s="288" t="s">
        <v>582</v>
      </c>
      <c r="F23" s="288" t="s">
        <v>658</v>
      </c>
    </row>
    <row r="24" spans="2:6">
      <c r="D24" s="386">
        <v>19</v>
      </c>
      <c r="E24" s="288" t="s">
        <v>559</v>
      </c>
      <c r="F24" s="288" t="s">
        <v>571</v>
      </c>
    </row>
    <row r="25" spans="2:6">
      <c r="B25" s="288">
        <v>16</v>
      </c>
      <c r="C25" s="288" t="s">
        <v>566</v>
      </c>
      <c r="F25" s="288" t="s">
        <v>572</v>
      </c>
    </row>
    <row r="26" spans="2:6">
      <c r="B26" s="288">
        <v>17</v>
      </c>
      <c r="C26" s="288" t="s">
        <v>567</v>
      </c>
      <c r="F26" s="288" t="s">
        <v>572</v>
      </c>
    </row>
    <row r="27" spans="2:6">
      <c r="B27" s="288">
        <v>18</v>
      </c>
      <c r="C27" s="288" t="s">
        <v>568</v>
      </c>
    </row>
    <row r="28" spans="2:6">
      <c r="B28" s="288">
        <v>19</v>
      </c>
      <c r="C28" s="288" t="s">
        <v>569</v>
      </c>
    </row>
  </sheetData>
  <mergeCells count="2">
    <mergeCell ref="C6:C7"/>
    <mergeCell ref="B6:B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4809C-10DA-4E10-9EB4-30A3CF124694}">
  <sheetPr>
    <pageSetUpPr fitToPage="1"/>
  </sheetPr>
  <dimension ref="A2:O66"/>
  <sheetViews>
    <sheetView topLeftCell="A12" workbookViewId="0">
      <selection activeCell="J24" sqref="J24"/>
    </sheetView>
  </sheetViews>
  <sheetFormatPr defaultColWidth="9" defaultRowHeight="12.75"/>
  <cols>
    <col min="1" max="1" width="3.625" style="56" customWidth="1"/>
    <col min="2" max="2" width="36.375" style="56" customWidth="1"/>
    <col min="3" max="3" width="11.625" style="56" bestFit="1" customWidth="1"/>
    <col min="4" max="4" width="11.875" style="56" bestFit="1" customWidth="1"/>
    <col min="5" max="5" width="11.875" style="56" customWidth="1"/>
    <col min="6" max="8" width="13.25" style="56" customWidth="1"/>
    <col min="9" max="16384" width="9" style="56"/>
  </cols>
  <sheetData>
    <row r="2" spans="1:15" s="55" customFormat="1" ht="16.5">
      <c r="A2" s="764" t="s">
        <v>687</v>
      </c>
      <c r="B2" s="764"/>
      <c r="C2" s="764"/>
      <c r="D2" s="764"/>
      <c r="E2" s="764"/>
      <c r="F2" s="764"/>
      <c r="G2" s="764"/>
      <c r="H2" s="764"/>
    </row>
    <row r="3" spans="1:15" ht="24.95" customHeight="1">
      <c r="C3" s="765" t="s">
        <v>109</v>
      </c>
      <c r="D3" s="765"/>
      <c r="E3" s="765"/>
      <c r="F3" s="765"/>
      <c r="G3" s="765"/>
      <c r="H3" s="765"/>
    </row>
    <row r="4" spans="1:15" ht="15.75">
      <c r="A4" s="417"/>
      <c r="B4" s="417"/>
      <c r="C4" s="418" t="s">
        <v>1</v>
      </c>
      <c r="D4" s="418" t="s">
        <v>136</v>
      </c>
      <c r="E4" s="418" t="s">
        <v>597</v>
      </c>
      <c r="F4" s="31" t="s">
        <v>598</v>
      </c>
      <c r="G4" s="31" t="s">
        <v>574</v>
      </c>
      <c r="H4" s="31" t="s">
        <v>599</v>
      </c>
    </row>
    <row r="5" spans="1:15" ht="24.95" customHeight="1">
      <c r="A5" s="419"/>
      <c r="B5" s="419"/>
      <c r="C5" s="420" t="s">
        <v>468</v>
      </c>
      <c r="D5" s="420" t="s">
        <v>600</v>
      </c>
      <c r="E5" s="420" t="s">
        <v>601</v>
      </c>
      <c r="F5" s="126" t="s">
        <v>602</v>
      </c>
      <c r="G5" s="126" t="s">
        <v>602</v>
      </c>
      <c r="H5" s="126" t="s">
        <v>602</v>
      </c>
      <c r="J5" s="421"/>
      <c r="K5" s="421"/>
      <c r="L5" s="57"/>
      <c r="M5" s="57"/>
      <c r="N5" s="57"/>
      <c r="O5" s="58"/>
    </row>
    <row r="6" spans="1:15" ht="24.95" customHeight="1">
      <c r="A6" s="419"/>
      <c r="B6" s="419"/>
      <c r="C6" s="420" t="s">
        <v>137</v>
      </c>
      <c r="D6" s="420" t="s">
        <v>137</v>
      </c>
      <c r="E6" s="420" t="s">
        <v>138</v>
      </c>
      <c r="F6" s="126" t="s">
        <v>603</v>
      </c>
      <c r="G6" s="126" t="s">
        <v>604</v>
      </c>
      <c r="H6" s="126" t="s">
        <v>604</v>
      </c>
      <c r="J6" s="421"/>
      <c r="K6" s="59"/>
      <c r="L6" s="57"/>
      <c r="M6" s="57"/>
      <c r="N6" s="57"/>
      <c r="O6" s="58"/>
    </row>
    <row r="7" spans="1:15" ht="24.95" customHeight="1">
      <c r="A7" s="419"/>
      <c r="B7" s="419"/>
      <c r="C7" s="422">
        <v>2024</v>
      </c>
      <c r="D7" s="422">
        <v>2024</v>
      </c>
      <c r="E7" s="422">
        <v>2024</v>
      </c>
      <c r="F7" s="32" t="s">
        <v>605</v>
      </c>
      <c r="G7" s="32" t="s">
        <v>141</v>
      </c>
      <c r="H7" s="32" t="s">
        <v>141</v>
      </c>
      <c r="L7" s="57"/>
      <c r="M7" s="57"/>
      <c r="N7" s="57"/>
      <c r="O7" s="58"/>
    </row>
    <row r="8" spans="1:15" ht="24.95" customHeight="1">
      <c r="A8" s="419"/>
      <c r="B8" s="419"/>
      <c r="C8" s="419"/>
      <c r="D8" s="419"/>
      <c r="E8" s="419"/>
      <c r="F8" s="126"/>
      <c r="G8" s="126"/>
      <c r="H8" s="126"/>
      <c r="L8" s="57"/>
      <c r="M8" s="57"/>
      <c r="N8" s="57"/>
      <c r="O8" s="58"/>
    </row>
    <row r="9" spans="1:15" ht="24.95" customHeight="1">
      <c r="A9" s="423" t="s">
        <v>110</v>
      </c>
      <c r="B9" s="424"/>
      <c r="C9" s="425">
        <v>639160</v>
      </c>
      <c r="D9" s="425">
        <v>706550</v>
      </c>
      <c r="E9" s="425">
        <v>2685377</v>
      </c>
      <c r="F9" s="426">
        <v>34.531393760146592</v>
      </c>
      <c r="G9" s="426">
        <v>123.80995771659077</v>
      </c>
      <c r="H9" s="426">
        <v>115.55336233408778</v>
      </c>
      <c r="K9" s="383"/>
      <c r="L9" s="57"/>
      <c r="M9" s="57"/>
      <c r="N9" s="57"/>
      <c r="O9" s="58"/>
    </row>
    <row r="10" spans="1:15" ht="24.95" customHeight="1">
      <c r="A10" s="427" t="s">
        <v>606</v>
      </c>
      <c r="B10" s="428"/>
      <c r="C10" s="425">
        <v>282500</v>
      </c>
      <c r="D10" s="425">
        <v>277250</v>
      </c>
      <c r="E10" s="425">
        <v>1038423</v>
      </c>
      <c r="F10" s="426">
        <v>20.749266928091515</v>
      </c>
      <c r="G10" s="426">
        <v>118.11442934435308</v>
      </c>
      <c r="H10" s="426">
        <v>109.9721475017474</v>
      </c>
      <c r="L10" s="57"/>
      <c r="M10" s="57"/>
      <c r="N10" s="57"/>
      <c r="O10" s="58"/>
    </row>
    <row r="11" spans="1:15" ht="24.95" customHeight="1">
      <c r="A11" s="428"/>
      <c r="B11" s="429" t="s">
        <v>607</v>
      </c>
      <c r="C11" s="430">
        <v>130950</v>
      </c>
      <c r="D11" s="431">
        <v>119250</v>
      </c>
      <c r="E11" s="431">
        <v>611863</v>
      </c>
      <c r="F11" s="432">
        <v>19.00570454111292</v>
      </c>
      <c r="G11" s="432">
        <v>71.902321374736204</v>
      </c>
      <c r="H11" s="432">
        <v>76.687054282025883</v>
      </c>
      <c r="L11" s="57"/>
      <c r="M11" s="57"/>
      <c r="N11" s="57"/>
      <c r="O11" s="58"/>
    </row>
    <row r="12" spans="1:15" ht="24.95" customHeight="1">
      <c r="A12" s="428"/>
      <c r="B12" s="433" t="s">
        <v>113</v>
      </c>
      <c r="C12" s="434">
        <v>77950</v>
      </c>
      <c r="D12" s="434">
        <v>85890</v>
      </c>
      <c r="E12" s="434">
        <v>240755</v>
      </c>
      <c r="F12" s="435">
        <v>52.913186813186812</v>
      </c>
      <c r="G12" s="435">
        <v>223.09090909090909</v>
      </c>
      <c r="H12" s="435">
        <v>160.34299034299033</v>
      </c>
      <c r="L12" s="57"/>
      <c r="M12" s="57"/>
      <c r="N12" s="57"/>
      <c r="O12" s="58"/>
    </row>
    <row r="13" spans="1:15" ht="24.95" customHeight="1">
      <c r="A13" s="428"/>
      <c r="B13" s="436" t="s">
        <v>608</v>
      </c>
      <c r="C13" s="437">
        <v>20500</v>
      </c>
      <c r="D13" s="437">
        <v>23700</v>
      </c>
      <c r="E13" s="437">
        <v>67960</v>
      </c>
      <c r="F13" s="435">
        <v>15.328401299169974</v>
      </c>
      <c r="G13" s="435">
        <v>2154.5454545454545</v>
      </c>
      <c r="H13" s="435">
        <v>2046.9879518072289</v>
      </c>
      <c r="J13" s="421"/>
      <c r="L13" s="57"/>
      <c r="M13" s="57"/>
      <c r="N13" s="57"/>
      <c r="O13" s="58"/>
    </row>
    <row r="14" spans="1:15" ht="24.95" customHeight="1">
      <c r="A14" s="428"/>
      <c r="B14" s="429" t="s">
        <v>609</v>
      </c>
      <c r="C14" s="437">
        <v>11600</v>
      </c>
      <c r="D14" s="437">
        <v>12600</v>
      </c>
      <c r="E14" s="437">
        <v>40450</v>
      </c>
      <c r="F14" s="435">
        <v>40.450000000000003</v>
      </c>
      <c r="G14" s="435">
        <v>62.068965517241381</v>
      </c>
      <c r="H14" s="435">
        <v>96.035137701804373</v>
      </c>
      <c r="L14" s="57"/>
      <c r="M14" s="57"/>
      <c r="N14" s="57"/>
      <c r="O14" s="58"/>
    </row>
    <row r="15" spans="1:15" ht="24.95" customHeight="1">
      <c r="A15" s="428"/>
      <c r="B15" s="436" t="s">
        <v>610</v>
      </c>
      <c r="C15" s="437">
        <v>1250</v>
      </c>
      <c r="D15" s="437">
        <v>1500</v>
      </c>
      <c r="E15" s="437">
        <v>5270</v>
      </c>
      <c r="F15" s="435">
        <v>23.954545454545453</v>
      </c>
      <c r="G15" s="435">
        <v>153.0612244897959</v>
      </c>
      <c r="H15" s="435">
        <v>135.47557840616966</v>
      </c>
      <c r="L15" s="57"/>
      <c r="M15" s="57"/>
      <c r="N15" s="57"/>
      <c r="O15" s="58"/>
    </row>
    <row r="16" spans="1:15" ht="24.95" customHeight="1">
      <c r="A16" s="428"/>
      <c r="B16" s="429" t="s">
        <v>611</v>
      </c>
      <c r="C16" s="437">
        <v>118200</v>
      </c>
      <c r="D16" s="437">
        <v>120200</v>
      </c>
      <c r="E16" s="437">
        <v>312880</v>
      </c>
      <c r="F16" s="435">
        <v>25.648003934748751</v>
      </c>
      <c r="G16" s="435">
        <v>258.49462365591398</v>
      </c>
      <c r="H16" s="435">
        <v>322.35730475994228</v>
      </c>
      <c r="K16" s="383"/>
      <c r="L16" s="57"/>
      <c r="M16" s="57"/>
      <c r="N16" s="57"/>
      <c r="O16" s="58"/>
    </row>
    <row r="17" spans="1:15" ht="24.95" customHeight="1">
      <c r="A17" s="427" t="s">
        <v>612</v>
      </c>
      <c r="B17" s="438"/>
      <c r="C17" s="425">
        <v>166760</v>
      </c>
      <c r="D17" s="425">
        <v>188200</v>
      </c>
      <c r="E17" s="425">
        <v>978384</v>
      </c>
      <c r="F17" s="426">
        <v>44.838863428047659</v>
      </c>
      <c r="G17" s="426">
        <v>76.196491398541667</v>
      </c>
      <c r="H17" s="426">
        <v>86.63670313617331</v>
      </c>
      <c r="L17" s="57"/>
      <c r="M17" s="57"/>
      <c r="N17" s="57"/>
      <c r="O17" s="58"/>
    </row>
    <row r="18" spans="1:15" ht="24.95" customHeight="1">
      <c r="A18" s="345"/>
      <c r="B18" s="438" t="s">
        <v>613</v>
      </c>
      <c r="C18" s="430">
        <v>85900</v>
      </c>
      <c r="D18" s="431">
        <v>100500</v>
      </c>
      <c r="E18" s="431">
        <v>535649</v>
      </c>
      <c r="F18" s="432">
        <v>56.088900523560213</v>
      </c>
      <c r="G18" s="432">
        <v>40.689412250549616</v>
      </c>
      <c r="H18" s="432">
        <v>47.432156901776906</v>
      </c>
      <c r="J18" s="421"/>
      <c r="K18" s="60"/>
      <c r="L18" s="57"/>
      <c r="M18" s="57"/>
      <c r="N18" s="57"/>
      <c r="O18" s="58"/>
    </row>
    <row r="19" spans="1:15" ht="24.95" customHeight="1">
      <c r="A19" s="345"/>
      <c r="B19" s="433" t="s">
        <v>113</v>
      </c>
      <c r="C19" s="434">
        <v>85900</v>
      </c>
      <c r="D19" s="434">
        <v>100500</v>
      </c>
      <c r="E19" s="434">
        <v>535649</v>
      </c>
      <c r="F19" s="435">
        <v>56.088900523560213</v>
      </c>
      <c r="G19" s="435">
        <v>389.53488372093022</v>
      </c>
      <c r="H19" s="435">
        <v>601.10986421277073</v>
      </c>
      <c r="L19" s="57"/>
      <c r="M19" s="57"/>
      <c r="N19" s="57"/>
      <c r="O19" s="58"/>
    </row>
    <row r="20" spans="1:15" ht="24.95" customHeight="1">
      <c r="A20" s="427"/>
      <c r="B20" s="429" t="s">
        <v>614</v>
      </c>
      <c r="C20" s="437">
        <v>80860</v>
      </c>
      <c r="D20" s="437">
        <v>87700</v>
      </c>
      <c r="E20" s="437">
        <v>442735</v>
      </c>
      <c r="F20" s="435">
        <v>36.082722086389566</v>
      </c>
      <c r="G20" s="435" t="s">
        <v>475</v>
      </c>
      <c r="H20" s="435" t="s">
        <v>475</v>
      </c>
      <c r="L20" s="57"/>
      <c r="M20" s="57"/>
      <c r="N20" s="57"/>
      <c r="O20" s="58"/>
    </row>
    <row r="21" spans="1:15" ht="24.95" customHeight="1">
      <c r="A21" s="427"/>
      <c r="B21" s="429" t="s">
        <v>611</v>
      </c>
      <c r="C21" s="437">
        <v>0</v>
      </c>
      <c r="D21" s="437">
        <v>0</v>
      </c>
      <c r="E21" s="437">
        <v>0</v>
      </c>
      <c r="F21" s="435" t="s">
        <v>475</v>
      </c>
      <c r="G21" s="435" t="s">
        <v>475</v>
      </c>
      <c r="H21" s="435" t="s">
        <v>475</v>
      </c>
      <c r="K21" s="383"/>
      <c r="L21" s="57"/>
      <c r="M21" s="57"/>
      <c r="N21" s="57"/>
      <c r="O21" s="58"/>
    </row>
    <row r="22" spans="1:15" ht="24.95" customHeight="1">
      <c r="A22" s="427" t="s">
        <v>615</v>
      </c>
      <c r="B22" s="438"/>
      <c r="C22" s="439">
        <v>189900</v>
      </c>
      <c r="D22" s="439">
        <v>241100</v>
      </c>
      <c r="E22" s="439">
        <v>668570</v>
      </c>
      <c r="F22" s="426">
        <v>113.31694915254238</v>
      </c>
      <c r="G22" s="426">
        <v>271.05115233277121</v>
      </c>
      <c r="H22" s="426">
        <v>267.02959184896133</v>
      </c>
      <c r="L22" s="57"/>
      <c r="M22" s="57"/>
      <c r="N22" s="57"/>
      <c r="O22" s="58"/>
    </row>
    <row r="23" spans="1:15" ht="24.95" customHeight="1">
      <c r="A23" s="427"/>
      <c r="B23" s="438" t="s">
        <v>616</v>
      </c>
      <c r="C23" s="430">
        <v>189900</v>
      </c>
      <c r="D23" s="430">
        <v>241100</v>
      </c>
      <c r="E23" s="430">
        <v>668570</v>
      </c>
      <c r="F23" s="432">
        <v>113.31694915254238</v>
      </c>
      <c r="G23" s="432">
        <v>271.05115233277121</v>
      </c>
      <c r="H23" s="432">
        <v>267.02959184896133</v>
      </c>
    </row>
    <row r="24" spans="1:15" ht="22.5" customHeight="1">
      <c r="A24" s="427"/>
      <c r="B24" s="433" t="s">
        <v>113</v>
      </c>
      <c r="C24" s="434">
        <v>81000</v>
      </c>
      <c r="D24" s="434">
        <v>92000</v>
      </c>
      <c r="E24" s="434">
        <v>334800</v>
      </c>
      <c r="F24" s="435">
        <v>56.745762711864408</v>
      </c>
      <c r="G24" s="435">
        <v>189.10585817060638</v>
      </c>
      <c r="H24" s="440">
        <v>282.41248418388864</v>
      </c>
    </row>
    <row r="25" spans="1:15" ht="22.5" customHeight="1">
      <c r="A25" s="441"/>
      <c r="B25" s="429" t="s">
        <v>617</v>
      </c>
      <c r="C25" s="430">
        <v>0</v>
      </c>
      <c r="D25" s="431">
        <v>0</v>
      </c>
      <c r="E25" s="431">
        <v>0</v>
      </c>
      <c r="F25" s="435" t="s">
        <v>475</v>
      </c>
      <c r="G25" s="435" t="s">
        <v>475</v>
      </c>
      <c r="H25" s="432" t="s">
        <v>475</v>
      </c>
    </row>
    <row r="26" spans="1:15" ht="22.5" customHeight="1">
      <c r="A26" s="441"/>
      <c r="B26" s="429" t="s">
        <v>611</v>
      </c>
      <c r="C26" s="430">
        <v>0</v>
      </c>
      <c r="D26" s="430">
        <v>0</v>
      </c>
      <c r="E26" s="430">
        <v>0</v>
      </c>
      <c r="F26" s="432" t="s">
        <v>475</v>
      </c>
      <c r="G26" s="432" t="s">
        <v>475</v>
      </c>
      <c r="H26" s="432" t="s">
        <v>475</v>
      </c>
    </row>
    <row r="27" spans="1:15" ht="20.100000000000001" customHeight="1"/>
    <row r="28" spans="1:15" ht="20.100000000000001" customHeight="1"/>
    <row r="29" spans="1:15" ht="20.100000000000001" customHeight="1">
      <c r="B29" s="62"/>
      <c r="C29" s="62"/>
      <c r="D29" s="63"/>
      <c r="E29" s="63"/>
    </row>
    <row r="30" spans="1:15" ht="20.100000000000001" customHeight="1">
      <c r="A30" s="61"/>
      <c r="B30" s="62"/>
      <c r="C30" s="62"/>
      <c r="D30" s="63"/>
      <c r="E30" s="63"/>
    </row>
    <row r="31" spans="1:15" ht="20.100000000000001" customHeight="1"/>
    <row r="32" spans="1:15" ht="20.100000000000001" customHeight="1">
      <c r="A32" s="64"/>
      <c r="B32" s="62"/>
      <c r="C32" s="62"/>
      <c r="D32" s="63"/>
      <c r="E32" s="63"/>
    </row>
    <row r="33" spans="1:5" ht="20.100000000000001" customHeight="1"/>
    <row r="34" spans="1:5" ht="20.100000000000001" customHeight="1">
      <c r="A34" s="64"/>
      <c r="B34" s="62"/>
      <c r="C34" s="62"/>
      <c r="D34" s="63"/>
      <c r="E34" s="63"/>
    </row>
    <row r="35" spans="1:5" ht="20.100000000000001" customHeight="1"/>
    <row r="36" spans="1:5" ht="20.100000000000001" customHeight="1"/>
    <row r="37" spans="1:5" ht="20.100000000000001" customHeight="1"/>
    <row r="38" spans="1:5" ht="20.100000000000001" customHeight="1"/>
    <row r="39" spans="1:5" ht="20.100000000000001" customHeight="1"/>
    <row r="40" spans="1:5" ht="20.100000000000001" customHeight="1"/>
    <row r="41" spans="1:5" ht="20.100000000000001" customHeight="1"/>
    <row r="42" spans="1:5" ht="20.100000000000001" customHeight="1"/>
    <row r="43" spans="1:5" ht="20.100000000000001" customHeight="1"/>
    <row r="44" spans="1:5" ht="20.100000000000001" customHeight="1"/>
    <row r="45" spans="1:5" ht="15.95" customHeight="1"/>
    <row r="46" spans="1:5" ht="15.95" customHeight="1"/>
    <row r="47" spans="1:5" ht="15.95" customHeight="1"/>
    <row r="48" spans="1:5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</sheetData>
  <mergeCells count="2">
    <mergeCell ref="A2:H2"/>
    <mergeCell ref="C3:H3"/>
  </mergeCells>
  <pageMargins left="0.51181102362204722" right="0.23622047244094491" top="0.51181102362204722" bottom="0.51181102362204722" header="0.43307086614173229" footer="0.31496062992125984"/>
  <pageSetup paperSize="9" scale="90" firstPageNumber="19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47C57-D0D3-41BA-A8BD-721C2A59CDC7}">
  <dimension ref="A1:K29"/>
  <sheetViews>
    <sheetView zoomScale="91" zoomScaleNormal="91" workbookViewId="0">
      <selection activeCell="H7" sqref="H7"/>
    </sheetView>
  </sheetViews>
  <sheetFormatPr defaultRowHeight="15"/>
  <cols>
    <col min="1" max="1" width="30.25" customWidth="1"/>
    <col min="2" max="2" width="7.375" customWidth="1"/>
    <col min="3" max="3" width="8.625" customWidth="1"/>
    <col min="4" max="4" width="10" bestFit="1" customWidth="1"/>
    <col min="5" max="5" width="10.75" customWidth="1"/>
    <col min="6" max="6" width="9.625" customWidth="1"/>
    <col min="7" max="7" width="11" customWidth="1"/>
    <col min="8" max="8" width="10.25" customWidth="1"/>
    <col min="9" max="9" width="10.625" bestFit="1" customWidth="1"/>
    <col min="11" max="11" width="9" customWidth="1"/>
  </cols>
  <sheetData>
    <row r="1" spans="1:11" ht="49.5" customHeight="1">
      <c r="A1" s="766" t="s">
        <v>688</v>
      </c>
      <c r="B1" s="766"/>
      <c r="C1" s="766"/>
      <c r="D1" s="766"/>
      <c r="E1" s="766"/>
      <c r="F1" s="766"/>
      <c r="G1" s="766"/>
      <c r="H1" s="766"/>
      <c r="I1" s="766"/>
    </row>
    <row r="2" spans="1:11" ht="15.75">
      <c r="A2" s="28"/>
      <c r="B2" s="28"/>
      <c r="C2" s="28"/>
      <c r="D2" s="28"/>
      <c r="E2" s="29"/>
      <c r="F2" s="767"/>
      <c r="G2" s="767"/>
      <c r="H2" s="30"/>
      <c r="I2" s="30"/>
    </row>
    <row r="3" spans="1:11" ht="22.5" customHeight="1">
      <c r="A3" s="768"/>
      <c r="B3" s="770" t="s">
        <v>691</v>
      </c>
      <c r="C3" s="774" t="s">
        <v>689</v>
      </c>
      <c r="D3" s="770" t="s">
        <v>515</v>
      </c>
      <c r="E3" s="774" t="s">
        <v>690</v>
      </c>
      <c r="F3" s="773" t="s">
        <v>42</v>
      </c>
      <c r="G3" s="773"/>
      <c r="H3" s="773"/>
      <c r="I3" s="773"/>
    </row>
    <row r="4" spans="1:11" ht="15.75" customHeight="1">
      <c r="A4" s="769"/>
      <c r="B4" s="771"/>
      <c r="C4" s="776"/>
      <c r="D4" s="771"/>
      <c r="E4" s="776"/>
      <c r="F4" s="770" t="s">
        <v>691</v>
      </c>
      <c r="G4" s="774" t="s">
        <v>689</v>
      </c>
      <c r="H4" s="770" t="s">
        <v>515</v>
      </c>
      <c r="I4" s="774" t="s">
        <v>690</v>
      </c>
    </row>
    <row r="5" spans="1:11" ht="62.25" customHeight="1">
      <c r="A5" s="769"/>
      <c r="B5" s="772"/>
      <c r="C5" s="775"/>
      <c r="D5" s="772"/>
      <c r="E5" s="775"/>
      <c r="F5" s="772"/>
      <c r="G5" s="775"/>
      <c r="H5" s="772"/>
      <c r="I5" s="775"/>
    </row>
    <row r="6" spans="1:11" ht="31.5">
      <c r="A6" s="34" t="s">
        <v>43</v>
      </c>
      <c r="B6" s="442">
        <v>16</v>
      </c>
      <c r="C6" s="442">
        <v>10</v>
      </c>
      <c r="D6" s="443">
        <v>2380.5299999999997</v>
      </c>
      <c r="E6" s="444">
        <v>1013.776</v>
      </c>
      <c r="F6" s="445">
        <v>177.77777777777777</v>
      </c>
      <c r="G6" s="445">
        <v>200</v>
      </c>
      <c r="H6" s="443">
        <v>38.667176678215121</v>
      </c>
      <c r="I6" s="443">
        <v>30.599608051334421</v>
      </c>
      <c r="K6" s="445"/>
    </row>
    <row r="7" spans="1:11" ht="22.5" customHeight="1">
      <c r="A7" s="35" t="s">
        <v>44</v>
      </c>
      <c r="B7" s="442">
        <v>16</v>
      </c>
      <c r="C7" s="442">
        <v>10</v>
      </c>
      <c r="D7" s="443">
        <v>2380.5299999999997</v>
      </c>
      <c r="E7" s="444">
        <v>1013.776</v>
      </c>
      <c r="F7" s="445">
        <v>177.77777777777777</v>
      </c>
      <c r="G7" s="445">
        <v>200</v>
      </c>
      <c r="H7" s="443">
        <v>38.667176678215121</v>
      </c>
      <c r="I7" s="443">
        <v>30.599608051334421</v>
      </c>
      <c r="K7" s="445"/>
    </row>
    <row r="8" spans="1:11" ht="22.5" customHeight="1">
      <c r="A8" s="36" t="s">
        <v>45</v>
      </c>
      <c r="B8" s="446">
        <v>0</v>
      </c>
      <c r="C8" s="446">
        <v>0</v>
      </c>
      <c r="D8" s="446">
        <v>0</v>
      </c>
      <c r="E8" s="446">
        <v>0</v>
      </c>
      <c r="F8" s="446">
        <v>0</v>
      </c>
      <c r="G8" s="446">
        <v>0</v>
      </c>
      <c r="H8" s="446">
        <v>0</v>
      </c>
      <c r="I8" s="446">
        <v>0</v>
      </c>
      <c r="K8" s="446"/>
    </row>
    <row r="9" spans="1:11" ht="22.5" customHeight="1">
      <c r="A9" s="36" t="s">
        <v>46</v>
      </c>
      <c r="B9" s="448">
        <v>14</v>
      </c>
      <c r="C9" s="448">
        <v>9</v>
      </c>
      <c r="D9" s="447">
        <v>2367.39</v>
      </c>
      <c r="E9" s="449">
        <v>1009.29</v>
      </c>
      <c r="F9" s="446">
        <v>199.99999999999997</v>
      </c>
      <c r="G9" s="446">
        <v>180</v>
      </c>
      <c r="H9" s="447">
        <v>51.158539219374958</v>
      </c>
      <c r="I9" s="447">
        <v>30.464203542134868</v>
      </c>
      <c r="K9" s="446"/>
    </row>
    <row r="10" spans="1:11" ht="22.5" customHeight="1">
      <c r="A10" s="37" t="s">
        <v>47</v>
      </c>
      <c r="B10" s="448">
        <v>2</v>
      </c>
      <c r="C10" s="448">
        <v>1</v>
      </c>
      <c r="D10" s="446">
        <v>13.14</v>
      </c>
      <c r="E10" s="446">
        <v>4.4859999999999998</v>
      </c>
      <c r="F10" s="446">
        <v>100</v>
      </c>
      <c r="G10" s="446">
        <v>0</v>
      </c>
      <c r="H10" s="447">
        <v>0.85943805570780685</v>
      </c>
      <c r="I10" s="446">
        <v>0</v>
      </c>
      <c r="K10" s="446"/>
    </row>
    <row r="11" spans="1:11" ht="31.5">
      <c r="A11" s="35" t="s">
        <v>48</v>
      </c>
      <c r="B11" s="450">
        <v>41</v>
      </c>
      <c r="C11" s="450">
        <v>22</v>
      </c>
      <c r="D11" s="444">
        <v>413.99975800000004</v>
      </c>
      <c r="E11" s="444">
        <v>154.16390000000001</v>
      </c>
      <c r="F11" s="444">
        <v>157.69230769230768</v>
      </c>
      <c r="G11" s="445">
        <v>244.44444444444446</v>
      </c>
      <c r="H11" s="445">
        <v>157.47436387101482</v>
      </c>
      <c r="I11" s="445">
        <v>142.86257460073881</v>
      </c>
      <c r="K11" s="445"/>
    </row>
    <row r="12" spans="1:11" ht="21.75" customHeight="1">
      <c r="A12" s="35" t="s">
        <v>49</v>
      </c>
      <c r="B12" s="450">
        <v>41</v>
      </c>
      <c r="C12" s="450">
        <v>22</v>
      </c>
      <c r="D12" s="444">
        <v>413.99975800000004</v>
      </c>
      <c r="E12" s="444">
        <v>154.16390000000001</v>
      </c>
      <c r="F12" s="444">
        <v>157.69230769230768</v>
      </c>
      <c r="G12" s="445">
        <v>244.44444444444446</v>
      </c>
      <c r="H12" s="445">
        <v>157.47436387101482</v>
      </c>
      <c r="I12" s="445">
        <v>142.86257460073881</v>
      </c>
      <c r="K12" s="445"/>
    </row>
    <row r="13" spans="1:11" ht="21.75" customHeight="1">
      <c r="A13" s="38" t="s">
        <v>50</v>
      </c>
      <c r="B13" s="448">
        <v>2</v>
      </c>
      <c r="C13" s="448">
        <v>0</v>
      </c>
      <c r="D13" s="446">
        <v>39.51</v>
      </c>
      <c r="E13" s="446">
        <v>0</v>
      </c>
      <c r="F13" s="446">
        <v>50</v>
      </c>
      <c r="G13" s="446">
        <v>0</v>
      </c>
      <c r="H13" s="446">
        <v>56.701556373767986</v>
      </c>
      <c r="I13" s="446">
        <v>0</v>
      </c>
      <c r="K13" s="446"/>
    </row>
    <row r="14" spans="1:11" ht="21.75" customHeight="1">
      <c r="A14" s="38" t="s">
        <v>51</v>
      </c>
      <c r="B14" s="448">
        <v>17</v>
      </c>
      <c r="C14" s="448">
        <v>9</v>
      </c>
      <c r="D14" s="449">
        <v>219.09985800000004</v>
      </c>
      <c r="E14" s="449">
        <v>18.533000000000001</v>
      </c>
      <c r="F14" s="449">
        <v>141.66666666666669</v>
      </c>
      <c r="G14" s="446">
        <v>300</v>
      </c>
      <c r="H14" s="446">
        <v>345.55977083442787</v>
      </c>
      <c r="I14" s="446">
        <v>52.456835550523635</v>
      </c>
      <c r="K14" s="446"/>
    </row>
    <row r="15" spans="1:11" ht="21.75" customHeight="1">
      <c r="A15" s="38" t="s">
        <v>52</v>
      </c>
      <c r="B15" s="448">
        <v>6</v>
      </c>
      <c r="C15" s="448">
        <v>4</v>
      </c>
      <c r="D15" s="449">
        <v>40.1</v>
      </c>
      <c r="E15" s="446">
        <v>35.6</v>
      </c>
      <c r="F15" s="449">
        <v>150</v>
      </c>
      <c r="G15" s="446">
        <v>400</v>
      </c>
      <c r="H15" s="446">
        <v>351.75438596491233</v>
      </c>
      <c r="I15" s="447">
        <v>2094.1176470588234</v>
      </c>
      <c r="K15" s="446"/>
    </row>
    <row r="16" spans="1:11" ht="21.75" customHeight="1">
      <c r="A16" s="38" t="s">
        <v>53</v>
      </c>
      <c r="B16" s="448">
        <v>7</v>
      </c>
      <c r="C16" s="448">
        <v>4</v>
      </c>
      <c r="D16" s="446">
        <v>12.968899999999998</v>
      </c>
      <c r="E16" s="446">
        <v>9.1208999999999989</v>
      </c>
      <c r="F16" s="446">
        <v>233.33333333333334</v>
      </c>
      <c r="G16" s="446">
        <v>200</v>
      </c>
      <c r="H16" s="446">
        <v>432.29666666666662</v>
      </c>
      <c r="I16" s="446">
        <v>608.05999999999995</v>
      </c>
      <c r="K16" s="446"/>
    </row>
    <row r="17" spans="1:11" ht="21.75" customHeight="1">
      <c r="A17" s="38" t="s">
        <v>54</v>
      </c>
      <c r="B17" s="448">
        <v>9</v>
      </c>
      <c r="C17" s="448">
        <v>5</v>
      </c>
      <c r="D17" s="446">
        <v>102.321</v>
      </c>
      <c r="E17" s="446">
        <v>90.91</v>
      </c>
      <c r="F17" s="446">
        <v>300</v>
      </c>
      <c r="G17" s="446">
        <v>500</v>
      </c>
      <c r="H17" s="446">
        <v>88.654989414531357</v>
      </c>
      <c r="I17" s="446">
        <v>227.27499999999998</v>
      </c>
      <c r="K17" s="446"/>
    </row>
    <row r="18" spans="1:11" ht="22.5" customHeight="1">
      <c r="A18" s="35" t="s">
        <v>44</v>
      </c>
      <c r="B18" s="442">
        <v>41</v>
      </c>
      <c r="C18" s="442">
        <v>22</v>
      </c>
      <c r="D18" s="444">
        <v>414.00390000000004</v>
      </c>
      <c r="E18" s="444">
        <v>154.16390000000001</v>
      </c>
      <c r="F18" s="444">
        <v>157.69230769230768</v>
      </c>
      <c r="G18" s="445">
        <v>244.44444444444446</v>
      </c>
      <c r="H18" s="445">
        <v>157.47593937632018</v>
      </c>
      <c r="I18" s="445">
        <v>142.86257460073881</v>
      </c>
      <c r="K18" s="445"/>
    </row>
    <row r="19" spans="1:11" ht="22.5" customHeight="1">
      <c r="A19" s="36" t="s">
        <v>45</v>
      </c>
      <c r="B19" s="448">
        <v>0</v>
      </c>
      <c r="C19" s="448">
        <v>0</v>
      </c>
      <c r="D19" s="448">
        <v>0</v>
      </c>
      <c r="E19" s="448">
        <v>0</v>
      </c>
      <c r="F19" s="448">
        <v>0</v>
      </c>
      <c r="G19" s="448">
        <v>0</v>
      </c>
      <c r="H19" s="448">
        <v>0</v>
      </c>
      <c r="I19" s="448">
        <v>0</v>
      </c>
      <c r="K19" s="446"/>
    </row>
    <row r="20" spans="1:11" ht="22.5" customHeight="1">
      <c r="A20" s="36" t="s">
        <v>749</v>
      </c>
      <c r="B20" s="448">
        <v>38</v>
      </c>
      <c r="C20" s="448">
        <v>20</v>
      </c>
      <c r="D20" s="449">
        <v>324.00389999999999</v>
      </c>
      <c r="E20" s="449">
        <v>73.163899999999998</v>
      </c>
      <c r="F20" s="449">
        <v>146.15384615384616</v>
      </c>
      <c r="G20" s="446">
        <v>222.22222222222223</v>
      </c>
      <c r="H20" s="446">
        <v>123.24236200212437</v>
      </c>
      <c r="I20" s="446">
        <v>67.800458614701583</v>
      </c>
      <c r="K20" s="446"/>
    </row>
    <row r="21" spans="1:11" ht="22.5" customHeight="1">
      <c r="A21" s="36" t="s">
        <v>47</v>
      </c>
      <c r="B21" s="448">
        <v>3</v>
      </c>
      <c r="C21" s="448">
        <v>2</v>
      </c>
      <c r="D21" s="446">
        <v>90</v>
      </c>
      <c r="E21" s="446">
        <v>81</v>
      </c>
      <c r="F21" s="446">
        <v>0</v>
      </c>
      <c r="G21" s="446">
        <v>0</v>
      </c>
      <c r="H21" s="446">
        <v>0</v>
      </c>
      <c r="I21" s="446">
        <v>0</v>
      </c>
      <c r="K21" s="446"/>
    </row>
    <row r="22" spans="1:11" ht="15.75">
      <c r="A22" s="39"/>
      <c r="B22" s="39"/>
      <c r="C22" s="39"/>
      <c r="D22" s="39"/>
      <c r="E22" s="39"/>
      <c r="F22" s="39"/>
      <c r="G22" s="39"/>
      <c r="H22" s="39"/>
      <c r="I22" s="39"/>
    </row>
    <row r="23" spans="1:11" ht="32.25" customHeight="1">
      <c r="A23" s="40" t="s">
        <v>665</v>
      </c>
      <c r="B23" s="41"/>
      <c r="C23" s="41"/>
      <c r="D23" s="41"/>
      <c r="E23" s="41"/>
      <c r="F23" s="41"/>
      <c r="G23" s="41"/>
      <c r="H23" s="41"/>
      <c r="I23" s="41"/>
    </row>
    <row r="24" spans="1:11" ht="15.75">
      <c r="A24" s="39"/>
      <c r="B24" s="39"/>
      <c r="C24" s="39"/>
      <c r="D24" s="39"/>
      <c r="E24" s="39"/>
      <c r="F24" s="39"/>
      <c r="G24" s="39"/>
      <c r="H24" s="39"/>
      <c r="I24" s="39"/>
    </row>
    <row r="25" spans="1:11" ht="15.75">
      <c r="A25" s="41"/>
      <c r="B25" s="41"/>
      <c r="C25" s="41"/>
      <c r="D25" s="41"/>
      <c r="E25" s="41"/>
      <c r="F25" s="41"/>
      <c r="G25" s="41"/>
      <c r="H25" s="41"/>
      <c r="I25" s="41"/>
    </row>
    <row r="26" spans="1:11" ht="15.75">
      <c r="A26" s="41"/>
      <c r="B26" s="41"/>
      <c r="C26" s="41"/>
      <c r="D26" s="41"/>
      <c r="E26" s="41"/>
      <c r="F26" s="41"/>
      <c r="G26" s="41"/>
      <c r="H26" s="41"/>
      <c r="I26" s="41"/>
    </row>
    <row r="27" spans="1:11" ht="15.75">
      <c r="A27" s="41"/>
      <c r="B27" s="41"/>
      <c r="C27" s="41"/>
      <c r="D27" s="41"/>
      <c r="E27" s="41"/>
      <c r="F27" s="41"/>
      <c r="G27" s="41"/>
      <c r="H27" s="41"/>
      <c r="I27" s="41"/>
    </row>
    <row r="28" spans="1:11" ht="15.75">
      <c r="A28" s="41"/>
      <c r="B28" s="41"/>
      <c r="C28" s="41"/>
      <c r="D28" s="41"/>
      <c r="E28" s="41"/>
      <c r="F28" s="41"/>
      <c r="G28" s="41"/>
      <c r="H28" s="41"/>
      <c r="I28" s="41"/>
    </row>
    <row r="29" spans="1:11" ht="15.75">
      <c r="A29" s="41"/>
      <c r="B29" s="41"/>
      <c r="C29" s="41"/>
      <c r="D29" s="41"/>
      <c r="E29" s="41"/>
      <c r="F29" s="41"/>
      <c r="G29" s="41"/>
      <c r="H29" s="41"/>
      <c r="I29" s="41"/>
    </row>
  </sheetData>
  <mergeCells count="12">
    <mergeCell ref="A1:I1"/>
    <mergeCell ref="F2:G2"/>
    <mergeCell ref="A3:A5"/>
    <mergeCell ref="B3:B5"/>
    <mergeCell ref="D3:D5"/>
    <mergeCell ref="F3:I3"/>
    <mergeCell ref="F4:F5"/>
    <mergeCell ref="G4:G5"/>
    <mergeCell ref="C3:C5"/>
    <mergeCell ref="E3:E5"/>
    <mergeCell ref="H4:H5"/>
    <mergeCell ref="I4:I5"/>
  </mergeCells>
  <pageMargins left="0.31496062992125984" right="0.23622047244094491" top="0.51181102362204722" bottom="0.51181102362204722" header="0.31496062992125984" footer="0.31496062992125984"/>
  <pageSetup paperSize="9" scale="8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1EF32-3683-440F-959C-E6AFC98CC911}">
  <sheetPr>
    <pageSetUpPr fitToPage="1"/>
  </sheetPr>
  <dimension ref="A1:O29"/>
  <sheetViews>
    <sheetView workbookViewId="0">
      <selection activeCell="B25" sqref="B25:B26"/>
    </sheetView>
  </sheetViews>
  <sheetFormatPr defaultColWidth="9" defaultRowHeight="15.75"/>
  <cols>
    <col min="1" max="1" width="29.375" style="71" customWidth="1"/>
    <col min="2" max="2" width="9.25" style="71" customWidth="1"/>
    <col min="3" max="4" width="10.375" style="71" customWidth="1"/>
    <col min="5" max="5" width="10" style="87" customWidth="1"/>
    <col min="6" max="6" width="10.125" style="87" customWidth="1"/>
    <col min="7" max="7" width="10.875" style="87" customWidth="1"/>
    <col min="8" max="8" width="9" style="71"/>
    <col min="9" max="9" width="8.625" style="71" customWidth="1"/>
    <col min="10" max="16384" width="9" style="71"/>
  </cols>
  <sheetData>
    <row r="1" spans="1:15" s="55" customFormat="1" ht="43.5" customHeight="1">
      <c r="A1" s="777" t="s">
        <v>694</v>
      </c>
      <c r="B1" s="777"/>
      <c r="C1" s="777"/>
      <c r="D1" s="777"/>
      <c r="E1" s="777"/>
      <c r="F1" s="777"/>
      <c r="G1" s="777"/>
    </row>
    <row r="2" spans="1:15" s="65" customFormat="1" ht="16.5">
      <c r="A2" s="72"/>
      <c r="B2" s="72"/>
      <c r="C2" s="72"/>
      <c r="D2" s="72"/>
      <c r="E2" s="73"/>
      <c r="F2" s="73"/>
      <c r="G2" s="73"/>
    </row>
    <row r="3" spans="1:15" s="67" customFormat="1" ht="37.5" customHeight="1">
      <c r="A3" s="778"/>
      <c r="B3" s="781" t="s">
        <v>692</v>
      </c>
      <c r="C3" s="783" t="s">
        <v>124</v>
      </c>
      <c r="D3" s="783" t="s">
        <v>125</v>
      </c>
      <c r="E3" s="780" t="s">
        <v>42</v>
      </c>
      <c r="F3" s="780"/>
      <c r="G3" s="780"/>
    </row>
    <row r="4" spans="1:15" s="68" customFormat="1" ht="31.5">
      <c r="A4" s="779"/>
      <c r="B4" s="782"/>
      <c r="C4" s="784"/>
      <c r="D4" s="784"/>
      <c r="E4" s="452" t="s">
        <v>693</v>
      </c>
      <c r="F4" s="453" t="s">
        <v>126</v>
      </c>
      <c r="G4" s="453" t="s">
        <v>127</v>
      </c>
      <c r="H4" s="344"/>
    </row>
    <row r="5" spans="1:15" s="68" customFormat="1" ht="31.5">
      <c r="A5" s="454" t="s">
        <v>128</v>
      </c>
      <c r="B5" s="455">
        <f>SUM(B7:B24)</f>
        <v>558</v>
      </c>
      <c r="C5" s="455">
        <f>SUM(C7:C24)</f>
        <v>5523.7582132210018</v>
      </c>
      <c r="D5" s="455">
        <f>SUM(D7:D24)</f>
        <v>5171</v>
      </c>
      <c r="E5" s="456">
        <v>91.776315789473685</v>
      </c>
      <c r="F5" s="457">
        <v>110.94584785938919</v>
      </c>
      <c r="G5" s="457">
        <v>162.81486146095716</v>
      </c>
      <c r="I5" s="74"/>
      <c r="J5" s="75"/>
      <c r="K5" s="75"/>
    </row>
    <row r="6" spans="1:15" s="68" customFormat="1">
      <c r="A6" s="454" t="s">
        <v>44</v>
      </c>
      <c r="B6" s="458"/>
      <c r="C6" s="458"/>
      <c r="D6" s="458"/>
      <c r="E6" s="396" t="s">
        <v>474</v>
      </c>
      <c r="F6" s="459" t="s">
        <v>474</v>
      </c>
      <c r="G6" s="459" t="s">
        <v>474</v>
      </c>
      <c r="I6" s="75"/>
      <c r="J6" s="75"/>
      <c r="K6" s="75"/>
      <c r="M6" s="76"/>
      <c r="N6" s="76"/>
    </row>
    <row r="7" spans="1:15" s="69" customFormat="1">
      <c r="A7" s="36" t="s">
        <v>129</v>
      </c>
      <c r="B7" s="458">
        <v>4</v>
      </c>
      <c r="C7" s="458">
        <v>14</v>
      </c>
      <c r="D7" s="458">
        <v>20</v>
      </c>
      <c r="E7" s="396">
        <v>400</v>
      </c>
      <c r="F7" s="459">
        <v>466.66666666666669</v>
      </c>
      <c r="G7" s="459">
        <v>200</v>
      </c>
      <c r="I7" s="75"/>
      <c r="J7" s="77"/>
      <c r="K7" s="77"/>
    </row>
    <row r="8" spans="1:15" s="69" customFormat="1">
      <c r="A8" s="36" t="s">
        <v>58</v>
      </c>
      <c r="B8" s="684">
        <v>8</v>
      </c>
      <c r="C8" s="684">
        <v>121.29900000000001</v>
      </c>
      <c r="D8" s="684">
        <v>47</v>
      </c>
      <c r="E8" s="396">
        <v>266.66666666666669</v>
      </c>
      <c r="F8" s="459">
        <v>311.02307692307693</v>
      </c>
      <c r="G8" s="459">
        <v>427.27272727272725</v>
      </c>
      <c r="I8" s="75"/>
      <c r="J8" s="77"/>
      <c r="K8" s="77"/>
      <c r="L8" s="78"/>
      <c r="M8" s="78"/>
      <c r="N8" s="78"/>
      <c r="O8" s="78"/>
    </row>
    <row r="9" spans="1:15" s="68" customFormat="1">
      <c r="A9" s="36" t="s">
        <v>55</v>
      </c>
      <c r="B9" s="451">
        <v>91</v>
      </c>
      <c r="C9" s="451">
        <v>1158.7395200000001</v>
      </c>
      <c r="D9" s="451">
        <v>2706</v>
      </c>
      <c r="E9" s="460">
        <v>89.215686274509807</v>
      </c>
      <c r="F9" s="449">
        <v>60.882727084931901</v>
      </c>
      <c r="G9" s="459">
        <v>217.52411575562701</v>
      </c>
      <c r="I9" s="74"/>
      <c r="J9" s="79"/>
      <c r="K9" s="79"/>
      <c r="L9" s="80"/>
      <c r="M9" s="81"/>
      <c r="N9" s="82"/>
      <c r="O9" s="82"/>
    </row>
    <row r="10" spans="1:15" s="68" customFormat="1" ht="47.25">
      <c r="A10" s="36" t="s">
        <v>618</v>
      </c>
      <c r="B10" s="458">
        <v>6</v>
      </c>
      <c r="C10" s="458">
        <v>51.89</v>
      </c>
      <c r="D10" s="458">
        <v>99</v>
      </c>
      <c r="E10" s="396">
        <v>85.714285714285708</v>
      </c>
      <c r="F10" s="459">
        <v>112.80434782608695</v>
      </c>
      <c r="G10" s="459">
        <v>412.5</v>
      </c>
      <c r="I10" s="74"/>
      <c r="J10" s="79"/>
      <c r="K10" s="79"/>
      <c r="L10" s="78"/>
      <c r="M10" s="78"/>
    </row>
    <row r="11" spans="1:15" s="68" customFormat="1" ht="31.5">
      <c r="A11" s="461" t="s">
        <v>83</v>
      </c>
      <c r="B11" s="458">
        <v>0</v>
      </c>
      <c r="C11" s="458">
        <v>0</v>
      </c>
      <c r="D11" s="458">
        <v>0</v>
      </c>
      <c r="E11" s="458">
        <v>0</v>
      </c>
      <c r="F11" s="458">
        <v>0</v>
      </c>
      <c r="G11" s="458">
        <v>0</v>
      </c>
      <c r="I11" s="74"/>
      <c r="J11" s="79"/>
      <c r="K11" s="79"/>
      <c r="L11" s="78"/>
      <c r="M11" s="78"/>
    </row>
    <row r="12" spans="1:15" s="68" customFormat="1" ht="37.5" customHeight="1">
      <c r="A12" s="36" t="s">
        <v>130</v>
      </c>
      <c r="B12" s="451">
        <v>79</v>
      </c>
      <c r="C12" s="451">
        <v>789.04425000000003</v>
      </c>
      <c r="D12" s="451">
        <v>369</v>
      </c>
      <c r="E12" s="460">
        <v>76.699029126213588</v>
      </c>
      <c r="F12" s="449">
        <v>98.658909375492456</v>
      </c>
      <c r="G12" s="459">
        <v>99.460916442048514</v>
      </c>
      <c r="I12" s="74"/>
      <c r="J12" s="79"/>
      <c r="K12" s="79"/>
      <c r="L12" s="75"/>
      <c r="M12" s="75"/>
      <c r="N12" s="75"/>
      <c r="O12" s="75"/>
    </row>
    <row r="13" spans="1:15" s="68" customFormat="1" ht="31.5">
      <c r="A13" s="461" t="s">
        <v>619</v>
      </c>
      <c r="B13" s="451">
        <v>210</v>
      </c>
      <c r="C13" s="451">
        <v>1134.3452222210001</v>
      </c>
      <c r="D13" s="451">
        <v>977</v>
      </c>
      <c r="E13" s="460">
        <v>103.44827586206898</v>
      </c>
      <c r="F13" s="449">
        <v>92.024251818304975</v>
      </c>
      <c r="G13" s="449">
        <v>136.07242339832871</v>
      </c>
      <c r="I13" s="75"/>
      <c r="J13" s="79"/>
      <c r="K13" s="79"/>
      <c r="L13" s="82"/>
      <c r="M13" s="82"/>
      <c r="N13" s="82"/>
      <c r="O13" s="82"/>
    </row>
    <row r="14" spans="1:15" s="68" customFormat="1">
      <c r="A14" s="36" t="s">
        <v>131</v>
      </c>
      <c r="B14" s="451">
        <v>31</v>
      </c>
      <c r="C14" s="451">
        <v>151.200221</v>
      </c>
      <c r="D14" s="451">
        <v>148</v>
      </c>
      <c r="E14" s="460">
        <v>88.571428571428584</v>
      </c>
      <c r="F14" s="449">
        <v>80.382892610313661</v>
      </c>
      <c r="G14" s="449">
        <v>130.97345132743365</v>
      </c>
      <c r="I14" s="75"/>
      <c r="J14" s="79"/>
      <c r="K14" s="79"/>
    </row>
    <row r="15" spans="1:15" s="68" customFormat="1">
      <c r="A15" s="36" t="s">
        <v>132</v>
      </c>
      <c r="B15" s="451">
        <v>19</v>
      </c>
      <c r="C15" s="451">
        <v>584.91999999999996</v>
      </c>
      <c r="D15" s="451">
        <v>88</v>
      </c>
      <c r="E15" s="460">
        <v>118.75</v>
      </c>
      <c r="F15" s="449">
        <v>255.21535326964224</v>
      </c>
      <c r="G15" s="449">
        <v>118.91891891891892</v>
      </c>
      <c r="I15" s="75"/>
      <c r="J15" s="79"/>
      <c r="K15" s="79"/>
    </row>
    <row r="16" spans="1:15" s="68" customFormat="1">
      <c r="A16" s="38" t="s">
        <v>620</v>
      </c>
      <c r="B16" s="458">
        <v>6</v>
      </c>
      <c r="C16" s="458">
        <v>42.5</v>
      </c>
      <c r="D16" s="458">
        <v>24</v>
      </c>
      <c r="E16" s="396">
        <v>66.666666666666671</v>
      </c>
      <c r="F16" s="459">
        <v>137.14101323007421</v>
      </c>
      <c r="G16" s="459">
        <v>38.70967741935484</v>
      </c>
      <c r="I16" s="75"/>
      <c r="J16" s="79"/>
      <c r="K16" s="79"/>
    </row>
    <row r="17" spans="1:13" s="68" customFormat="1" ht="31.5">
      <c r="A17" s="38" t="s">
        <v>621</v>
      </c>
      <c r="B17" s="458">
        <v>1</v>
      </c>
      <c r="C17" s="458">
        <v>1.7</v>
      </c>
      <c r="D17" s="458">
        <v>5</v>
      </c>
      <c r="E17" s="396">
        <v>50</v>
      </c>
      <c r="F17" s="459">
        <v>9.1397849462365581</v>
      </c>
      <c r="G17" s="459">
        <v>41.666666666666671</v>
      </c>
      <c r="I17" s="75"/>
      <c r="J17" s="79"/>
      <c r="K17" s="79"/>
    </row>
    <row r="18" spans="1:13" s="86" customFormat="1">
      <c r="A18" s="36" t="s">
        <v>622</v>
      </c>
      <c r="B18" s="458">
        <v>13</v>
      </c>
      <c r="C18" s="458">
        <v>982.6</v>
      </c>
      <c r="D18" s="458">
        <v>79</v>
      </c>
      <c r="E18" s="396">
        <v>185.71428571428569</v>
      </c>
      <c r="F18" s="459">
        <v>1092.992213570634</v>
      </c>
      <c r="G18" s="459">
        <v>192.6829268292683</v>
      </c>
      <c r="H18" s="66"/>
      <c r="I18" s="75"/>
      <c r="J18" s="79"/>
      <c r="K18" s="79"/>
      <c r="L18" s="85"/>
      <c r="M18" s="85"/>
    </row>
    <row r="19" spans="1:13" s="67" customFormat="1" ht="31.5">
      <c r="A19" s="38" t="s">
        <v>623</v>
      </c>
      <c r="B19" s="451">
        <v>31</v>
      </c>
      <c r="C19" s="451">
        <v>159.69999999999999</v>
      </c>
      <c r="D19" s="451">
        <v>328</v>
      </c>
      <c r="E19" s="460">
        <v>60.784313725490193</v>
      </c>
      <c r="F19" s="449">
        <v>70.33693019158774</v>
      </c>
      <c r="G19" s="449">
        <v>141.99134199134198</v>
      </c>
      <c r="H19" s="66"/>
      <c r="I19" s="75"/>
      <c r="J19" s="79"/>
      <c r="K19" s="79"/>
      <c r="L19" s="83"/>
      <c r="M19" s="84"/>
    </row>
    <row r="20" spans="1:13" s="67" customFormat="1" ht="31.5">
      <c r="A20" s="38" t="s">
        <v>624</v>
      </c>
      <c r="B20" s="451">
        <v>34</v>
      </c>
      <c r="C20" s="451">
        <v>159.1</v>
      </c>
      <c r="D20" s="451">
        <v>143</v>
      </c>
      <c r="E20" s="460">
        <v>106.25</v>
      </c>
      <c r="F20" s="449">
        <v>162.34693877551021</v>
      </c>
      <c r="G20" s="449">
        <v>88.81987577639751</v>
      </c>
      <c r="H20" s="66"/>
      <c r="I20" s="75"/>
      <c r="J20" s="79"/>
      <c r="K20" s="79"/>
    </row>
    <row r="21" spans="1:13">
      <c r="A21" s="38" t="s">
        <v>133</v>
      </c>
      <c r="B21" s="451">
        <v>13</v>
      </c>
      <c r="C21" s="451">
        <v>27.25</v>
      </c>
      <c r="D21" s="451">
        <v>75</v>
      </c>
      <c r="E21" s="460">
        <v>46.428571428571423</v>
      </c>
      <c r="F21" s="449">
        <v>50.091911764705877</v>
      </c>
      <c r="G21" s="449">
        <v>88.235294117647058</v>
      </c>
    </row>
    <row r="22" spans="1:13">
      <c r="A22" s="36" t="s">
        <v>134</v>
      </c>
      <c r="B22" s="458">
        <v>2</v>
      </c>
      <c r="C22" s="458">
        <v>2.0019999999999998</v>
      </c>
      <c r="D22" s="458">
        <v>15</v>
      </c>
      <c r="E22" s="396">
        <v>100</v>
      </c>
      <c r="F22" s="459">
        <v>100.09999999999998</v>
      </c>
      <c r="G22" s="459">
        <v>187.5</v>
      </c>
    </row>
    <row r="23" spans="1:13">
      <c r="A23" s="38" t="s">
        <v>135</v>
      </c>
      <c r="B23" s="684">
        <v>4</v>
      </c>
      <c r="C23" s="684">
        <v>8.6</v>
      </c>
      <c r="D23" s="684">
        <v>19</v>
      </c>
      <c r="E23" s="396">
        <v>100</v>
      </c>
      <c r="F23" s="459">
        <v>64.179104477611929</v>
      </c>
      <c r="G23" s="459">
        <v>316.66666666666669</v>
      </c>
    </row>
    <row r="24" spans="1:13">
      <c r="A24" s="38" t="s">
        <v>625</v>
      </c>
      <c r="B24" s="458">
        <v>6</v>
      </c>
      <c r="C24" s="458">
        <v>134.86799999999999</v>
      </c>
      <c r="D24" s="458">
        <v>29</v>
      </c>
      <c r="E24" s="396">
        <v>200</v>
      </c>
      <c r="F24" s="459">
        <v>3853.3714285714282</v>
      </c>
      <c r="G24" s="459">
        <v>580</v>
      </c>
    </row>
    <row r="25" spans="1:13" ht="31.5">
      <c r="A25" s="462" t="s">
        <v>626</v>
      </c>
      <c r="B25" s="450">
        <v>649</v>
      </c>
      <c r="C25" s="458">
        <v>0</v>
      </c>
      <c r="D25" s="458">
        <v>0</v>
      </c>
      <c r="E25" s="463">
        <v>138.37953091684435</v>
      </c>
      <c r="F25" s="458">
        <v>0</v>
      </c>
      <c r="G25" s="458">
        <v>0</v>
      </c>
    </row>
    <row r="26" spans="1:13" ht="31.5">
      <c r="A26" s="462" t="s">
        <v>627</v>
      </c>
      <c r="B26" s="450">
        <v>69</v>
      </c>
      <c r="C26" s="458">
        <v>0</v>
      </c>
      <c r="D26" s="458">
        <v>0</v>
      </c>
      <c r="E26" s="463">
        <v>191.66666666666669</v>
      </c>
      <c r="F26" s="458">
        <v>0</v>
      </c>
      <c r="G26" s="458">
        <v>0</v>
      </c>
    </row>
    <row r="27" spans="1:13" ht="26.25" customHeight="1">
      <c r="A27" s="462" t="s">
        <v>628</v>
      </c>
      <c r="B27" s="450">
        <v>200</v>
      </c>
      <c r="C27" s="458">
        <v>0</v>
      </c>
      <c r="D27" s="458">
        <v>0</v>
      </c>
      <c r="E27" s="463">
        <v>134.2281879194631</v>
      </c>
      <c r="F27" s="458">
        <v>0</v>
      </c>
      <c r="G27" s="458">
        <v>0</v>
      </c>
    </row>
    <row r="29" spans="1:13">
      <c r="A29" s="40" t="s">
        <v>710</v>
      </c>
    </row>
  </sheetData>
  <mergeCells count="6">
    <mergeCell ref="A1:G1"/>
    <mergeCell ref="A3:A4"/>
    <mergeCell ref="E3:G3"/>
    <mergeCell ref="B3:B4"/>
    <mergeCell ref="C3:C4"/>
    <mergeCell ref="D3:D4"/>
  </mergeCells>
  <pageMargins left="0.51181102362204722" right="0.51181102362204722" top="0.74803149606299213" bottom="0.74803149606299213" header="0.31496062992125984" footer="0.31496062992125984"/>
  <pageSetup paperSize="9" scale="95" fitToHeight="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6204E-1A51-40BF-97AC-AFE3341E6B30}">
  <sheetPr>
    <pageSetUpPr fitToPage="1"/>
  </sheetPr>
  <dimension ref="A1:K25"/>
  <sheetViews>
    <sheetView topLeftCell="A4" workbookViewId="0">
      <selection activeCell="I21" sqref="I21"/>
    </sheetView>
  </sheetViews>
  <sheetFormatPr defaultColWidth="9" defaultRowHeight="15.75"/>
  <cols>
    <col min="1" max="1" width="1.875" style="68" customWidth="1"/>
    <col min="2" max="2" width="22.5" style="68" customWidth="1"/>
    <col min="3" max="3" width="12.375" style="68" customWidth="1"/>
    <col min="4" max="4" width="12.875" style="68" customWidth="1"/>
    <col min="5" max="5" width="13" style="68" customWidth="1"/>
    <col min="6" max="6" width="11.625" style="68" customWidth="1"/>
    <col min="7" max="7" width="11.25" style="68" customWidth="1"/>
    <col min="8" max="8" width="10.125" style="68" bestFit="1" customWidth="1"/>
    <col min="9" max="9" width="11.125" style="68" bestFit="1" customWidth="1"/>
    <col min="10" max="10" width="9.5" style="68" customWidth="1"/>
    <col min="11" max="11" width="9" style="68"/>
    <col min="12" max="12" width="10.125" style="68" bestFit="1" customWidth="1"/>
    <col min="13" max="16384" width="9" style="68"/>
  </cols>
  <sheetData>
    <row r="1" spans="1:11" ht="48" customHeight="1">
      <c r="A1" s="785" t="s">
        <v>695</v>
      </c>
      <c r="B1" s="786"/>
      <c r="C1" s="786"/>
      <c r="D1" s="786"/>
      <c r="E1" s="786"/>
      <c r="F1" s="786"/>
      <c r="G1" s="786"/>
    </row>
    <row r="2" spans="1:11">
      <c r="A2" s="787"/>
      <c r="B2" s="787"/>
      <c r="C2" s="787"/>
      <c r="D2" s="787"/>
      <c r="E2" s="787"/>
      <c r="F2" s="787"/>
      <c r="G2" s="787"/>
    </row>
    <row r="3" spans="1:11">
      <c r="A3" s="89"/>
      <c r="B3" s="88"/>
      <c r="C3" s="88"/>
      <c r="D3" s="88"/>
      <c r="E3" s="88"/>
      <c r="F3" s="90"/>
      <c r="G3" s="90"/>
    </row>
    <row r="4" spans="1:11" customFormat="1">
      <c r="A4" s="91"/>
      <c r="B4" s="39"/>
      <c r="C4" s="39"/>
      <c r="D4" s="39"/>
      <c r="E4" s="39"/>
      <c r="F4" s="39"/>
      <c r="G4" s="92" t="s">
        <v>109</v>
      </c>
    </row>
    <row r="5" spans="1:11" customFormat="1" ht="31.5">
      <c r="A5" s="93"/>
      <c r="B5" s="94"/>
      <c r="C5" s="95" t="s">
        <v>1</v>
      </c>
      <c r="D5" s="95" t="s">
        <v>136</v>
      </c>
      <c r="E5" s="95" t="s">
        <v>696</v>
      </c>
      <c r="F5" s="358" t="s">
        <v>574</v>
      </c>
      <c r="G5" s="358" t="s">
        <v>674</v>
      </c>
    </row>
    <row r="6" spans="1:11" customFormat="1">
      <c r="A6" s="93"/>
      <c r="B6" s="93"/>
      <c r="C6" s="96" t="s">
        <v>468</v>
      </c>
      <c r="D6" s="96" t="s">
        <v>600</v>
      </c>
      <c r="E6" s="96" t="s">
        <v>599</v>
      </c>
      <c r="F6" s="359" t="s">
        <v>629</v>
      </c>
      <c r="G6" s="359" t="s">
        <v>629</v>
      </c>
    </row>
    <row r="7" spans="1:11" customFormat="1">
      <c r="A7" s="93"/>
      <c r="B7" s="93"/>
      <c r="C7" s="96" t="s">
        <v>137</v>
      </c>
      <c r="D7" s="96" t="s">
        <v>137</v>
      </c>
      <c r="E7" s="96" t="s">
        <v>138</v>
      </c>
      <c r="F7" s="359" t="s">
        <v>139</v>
      </c>
      <c r="G7" s="359" t="s">
        <v>139</v>
      </c>
    </row>
    <row r="8" spans="1:11" customFormat="1">
      <c r="A8" s="93"/>
      <c r="B8" s="93"/>
      <c r="C8" s="97">
        <v>2024</v>
      </c>
      <c r="D8" s="97">
        <v>2024</v>
      </c>
      <c r="E8" s="97">
        <v>2024</v>
      </c>
      <c r="F8" s="360" t="s">
        <v>140</v>
      </c>
      <c r="G8" s="360" t="s">
        <v>140</v>
      </c>
    </row>
    <row r="9" spans="1:11" customFormat="1" ht="16.5" customHeight="1">
      <c r="A9" s="93"/>
      <c r="B9" s="93"/>
      <c r="C9" s="98"/>
      <c r="D9" s="98"/>
      <c r="E9" s="98"/>
      <c r="F9" s="361" t="s">
        <v>141</v>
      </c>
      <c r="G9" s="361" t="s">
        <v>141</v>
      </c>
    </row>
    <row r="10" spans="1:11" customFormat="1" ht="16.5" customHeight="1">
      <c r="A10" s="99"/>
      <c r="B10" s="93"/>
      <c r="C10" s="100"/>
      <c r="D10" s="100"/>
      <c r="E10" s="100"/>
      <c r="F10" s="100"/>
      <c r="G10" s="93"/>
    </row>
    <row r="11" spans="1:11" customFormat="1" ht="24" customHeight="1">
      <c r="A11" s="464"/>
      <c r="B11" s="101" t="s">
        <v>110</v>
      </c>
      <c r="C11" s="102">
        <v>6227039.79</v>
      </c>
      <c r="D11" s="102">
        <v>6385834.7147599999</v>
      </c>
      <c r="E11" s="102">
        <v>31072585.389695376</v>
      </c>
      <c r="F11" s="103">
        <v>108.86859439991886</v>
      </c>
      <c r="G11" s="103">
        <v>105.96954418777487</v>
      </c>
    </row>
    <row r="12" spans="1:11" customFormat="1" ht="24" customHeight="1">
      <c r="A12" s="99"/>
      <c r="B12" s="93" t="s">
        <v>142</v>
      </c>
      <c r="C12" s="104">
        <v>5047690.92</v>
      </c>
      <c r="D12" s="104">
        <v>5179488.09</v>
      </c>
      <c r="E12" s="104">
        <v>25267221.975620609</v>
      </c>
      <c r="F12" s="105">
        <v>108.10100235344143</v>
      </c>
      <c r="G12" s="105">
        <v>105.23422953186166</v>
      </c>
      <c r="H12" s="465"/>
      <c r="J12" s="466"/>
    </row>
    <row r="13" spans="1:11" customFormat="1" ht="24" customHeight="1">
      <c r="A13" s="106"/>
      <c r="B13" s="107" t="s">
        <v>143</v>
      </c>
      <c r="C13" s="104">
        <v>57783.29</v>
      </c>
      <c r="D13" s="104">
        <v>59811</v>
      </c>
      <c r="E13" s="104">
        <v>265446.95</v>
      </c>
      <c r="F13" s="105">
        <v>118.69898791008133</v>
      </c>
      <c r="G13" s="105">
        <v>112.61667156086037</v>
      </c>
      <c r="I13" s="689"/>
    </row>
    <row r="14" spans="1:11" customFormat="1" ht="24" customHeight="1">
      <c r="A14" s="106"/>
      <c r="B14" s="107" t="s">
        <v>144</v>
      </c>
      <c r="C14" s="104">
        <v>495364.71</v>
      </c>
      <c r="D14" s="104">
        <v>499994.22</v>
      </c>
      <c r="E14" s="104">
        <v>2462593.4900000002</v>
      </c>
      <c r="F14" s="105">
        <v>106.12361992678909</v>
      </c>
      <c r="G14" s="105">
        <v>105.96329970321196</v>
      </c>
      <c r="I14" s="689"/>
    </row>
    <row r="15" spans="1:11" customFormat="1" ht="24" customHeight="1">
      <c r="A15" s="99"/>
      <c r="B15" s="93" t="s">
        <v>145</v>
      </c>
      <c r="C15" s="109">
        <v>32679.13</v>
      </c>
      <c r="D15" s="109">
        <v>37268.42</v>
      </c>
      <c r="E15" s="109">
        <v>120180.79000000001</v>
      </c>
      <c r="F15" s="105">
        <v>154.01408878811961</v>
      </c>
      <c r="G15" s="105">
        <v>121.55679303668927</v>
      </c>
      <c r="I15" s="689"/>
    </row>
    <row r="16" spans="1:11" customFormat="1" ht="24" customHeight="1">
      <c r="A16" s="99"/>
      <c r="B16" s="93" t="s">
        <v>146</v>
      </c>
      <c r="C16" s="104">
        <v>593521.74</v>
      </c>
      <c r="D16" s="104">
        <v>609272.98476000014</v>
      </c>
      <c r="E16" s="104">
        <v>2957142.1840747697</v>
      </c>
      <c r="F16" s="105">
        <v>115.26951757932355</v>
      </c>
      <c r="G16" s="105">
        <v>111.45808823105605</v>
      </c>
      <c r="I16" s="689"/>
      <c r="J16" s="465"/>
      <c r="K16" s="688"/>
    </row>
    <row r="17" spans="1:7" customFormat="1" ht="24" customHeight="1">
      <c r="A17" s="99"/>
      <c r="B17" s="93"/>
      <c r="C17" s="104"/>
      <c r="D17" s="104"/>
      <c r="E17" s="104"/>
      <c r="F17" s="104"/>
      <c r="G17" s="93"/>
    </row>
    <row r="18" spans="1:7" customFormat="1" ht="24" customHeight="1">
      <c r="A18" s="788" t="s">
        <v>147</v>
      </c>
      <c r="B18" s="788"/>
      <c r="C18" s="788"/>
      <c r="D18" s="788"/>
      <c r="E18" s="788"/>
      <c r="F18" s="788"/>
      <c r="G18" s="788"/>
    </row>
    <row r="19" spans="1:7" customFormat="1" ht="24" customHeight="1">
      <c r="B19" s="467" t="s">
        <v>110</v>
      </c>
      <c r="C19" s="468">
        <f>SUM(C20:C24)</f>
        <v>100</v>
      </c>
      <c r="D19" s="468">
        <f>SUM(D20:D24)</f>
        <v>99.999999999999986</v>
      </c>
      <c r="E19" s="468">
        <f>SUM(E20:E24)</f>
        <v>100.00000000000001</v>
      </c>
      <c r="F19" s="468">
        <v>0</v>
      </c>
      <c r="G19" s="468">
        <v>0</v>
      </c>
    </row>
    <row r="20" spans="1:7" customFormat="1" ht="24" customHeight="1">
      <c r="A20" s="469"/>
      <c r="B20" s="470" t="s">
        <v>142</v>
      </c>
      <c r="C20" s="471">
        <f>C12/C$11%</f>
        <v>81.060842554853821</v>
      </c>
      <c r="D20" s="471">
        <f t="shared" ref="D20:E20" si="0">D12/D$11%</f>
        <v>81.109022098995268</v>
      </c>
      <c r="E20" s="471">
        <f t="shared" si="0"/>
        <v>81.31676736497117</v>
      </c>
      <c r="F20" s="471">
        <v>0</v>
      </c>
      <c r="G20" s="471">
        <v>0</v>
      </c>
    </row>
    <row r="21" spans="1:7" customFormat="1" ht="24" customHeight="1">
      <c r="A21" s="472"/>
      <c r="B21" s="473" t="s">
        <v>143</v>
      </c>
      <c r="C21" s="471">
        <f t="shared" ref="C21:E21" si="1">C13/C$11%</f>
        <v>0.92794155728367356</v>
      </c>
      <c r="D21" s="471">
        <f t="shared" si="1"/>
        <v>0.93661992005140537</v>
      </c>
      <c r="E21" s="471">
        <f t="shared" si="1"/>
        <v>0.85428021733920601</v>
      </c>
      <c r="F21" s="471">
        <v>0</v>
      </c>
      <c r="G21" s="471">
        <v>0</v>
      </c>
    </row>
    <row r="22" spans="1:7" customFormat="1" ht="24" customHeight="1">
      <c r="A22" s="472"/>
      <c r="B22" s="473" t="s">
        <v>144</v>
      </c>
      <c r="C22" s="471">
        <f t="shared" ref="C22:E22" si="2">C14/C$11%</f>
        <v>7.9550593332566448</v>
      </c>
      <c r="D22" s="471">
        <f t="shared" si="2"/>
        <v>7.8297394519831593</v>
      </c>
      <c r="E22" s="471">
        <f t="shared" si="2"/>
        <v>7.9252931776210422</v>
      </c>
      <c r="F22" s="471">
        <v>0</v>
      </c>
      <c r="G22" s="471">
        <v>0</v>
      </c>
    </row>
    <row r="23" spans="1:7" customFormat="1" ht="24" customHeight="1">
      <c r="A23" s="469"/>
      <c r="B23" s="470" t="s">
        <v>145</v>
      </c>
      <c r="C23" s="471">
        <f t="shared" ref="C23:E23" si="3">C15/C$11%</f>
        <v>0.52479398080094808</v>
      </c>
      <c r="D23" s="471">
        <f t="shared" si="3"/>
        <v>0.58361078331481153</v>
      </c>
      <c r="E23" s="471">
        <f t="shared" si="3"/>
        <v>0.38677434945550315</v>
      </c>
      <c r="F23" s="471">
        <v>0</v>
      </c>
      <c r="G23" s="471">
        <v>0</v>
      </c>
    </row>
    <row r="24" spans="1:7" customFormat="1" ht="24" customHeight="1">
      <c r="A24" s="469"/>
      <c r="B24" s="470" t="s">
        <v>146</v>
      </c>
      <c r="C24" s="471">
        <f t="shared" ref="C24:E24" si="4">C16/C$11%</f>
        <v>9.5313625738049108</v>
      </c>
      <c r="D24" s="471">
        <f t="shared" si="4"/>
        <v>9.5410077456553548</v>
      </c>
      <c r="E24" s="471">
        <f t="shared" si="4"/>
        <v>9.5168848906130901</v>
      </c>
      <c r="F24" s="471">
        <v>0</v>
      </c>
      <c r="G24" s="471">
        <v>0</v>
      </c>
    </row>
    <row r="25" spans="1:7" customFormat="1" ht="15"/>
  </sheetData>
  <mergeCells count="3">
    <mergeCell ref="A1:G1"/>
    <mergeCell ref="A2:G2"/>
    <mergeCell ref="A18:G18"/>
  </mergeCells>
  <pageMargins left="0.51181102362204722" right="0.51181102362204722" top="0.74803149606299213" bottom="0.74803149606299213" header="0.31496062992125984" footer="0.31496062992125984"/>
  <pageSetup paperSize="9" fitToHeight="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2F901-3821-4287-B6C2-5EF237B1DCEC}">
  <sheetPr>
    <pageSetUpPr fitToPage="1"/>
  </sheetPr>
  <dimension ref="A1:G19"/>
  <sheetViews>
    <sheetView workbookViewId="0">
      <selection activeCell="I6" sqref="I6"/>
    </sheetView>
  </sheetViews>
  <sheetFormatPr defaultColWidth="9" defaultRowHeight="12.75"/>
  <cols>
    <col min="1" max="1" width="2" style="111" customWidth="1"/>
    <col min="2" max="2" width="35.375" style="111" customWidth="1"/>
    <col min="3" max="4" width="10.625" style="111" customWidth="1"/>
    <col min="5" max="6" width="11.625" style="111" customWidth="1"/>
    <col min="7" max="8" width="10.75" style="111" customWidth="1"/>
    <col min="9" max="9" width="11" style="111" customWidth="1"/>
    <col min="10" max="16384" width="9" style="111"/>
  </cols>
  <sheetData>
    <row r="1" spans="1:7" s="110" customFormat="1" ht="50.1" customHeight="1">
      <c r="A1" s="766" t="s">
        <v>697</v>
      </c>
      <c r="B1" s="766"/>
      <c r="C1" s="766"/>
      <c r="D1" s="766"/>
      <c r="E1" s="766"/>
      <c r="F1" s="766"/>
      <c r="G1" s="766"/>
    </row>
    <row r="2" spans="1:7" customFormat="1" ht="15.75">
      <c r="A2" s="91"/>
      <c r="B2" s="39"/>
      <c r="C2" s="39"/>
      <c r="D2" s="39"/>
      <c r="E2" s="39"/>
      <c r="F2" s="39"/>
      <c r="G2" s="92" t="s">
        <v>109</v>
      </c>
    </row>
    <row r="3" spans="1:7" customFormat="1" ht="41.25" customHeight="1">
      <c r="A3" s="90"/>
      <c r="B3" s="112"/>
      <c r="C3" s="790" t="s">
        <v>595</v>
      </c>
      <c r="D3" s="790" t="s">
        <v>594</v>
      </c>
      <c r="E3" s="790" t="s">
        <v>698</v>
      </c>
      <c r="F3" s="790" t="s">
        <v>593</v>
      </c>
      <c r="G3" s="790" t="s">
        <v>596</v>
      </c>
    </row>
    <row r="4" spans="1:7" customFormat="1" ht="27.75" customHeight="1">
      <c r="A4" s="90"/>
      <c r="B4" s="90"/>
      <c r="C4" s="791"/>
      <c r="D4" s="791"/>
      <c r="E4" s="791"/>
      <c r="F4" s="791"/>
      <c r="G4" s="791"/>
    </row>
    <row r="5" spans="1:7" customFormat="1" ht="15.75">
      <c r="A5" s="113"/>
      <c r="B5" s="90"/>
      <c r="C5" s="474"/>
      <c r="D5" s="474"/>
      <c r="E5" s="474"/>
      <c r="F5" s="474"/>
      <c r="G5" s="474"/>
    </row>
    <row r="6" spans="1:7" customFormat="1" ht="18" customHeight="1">
      <c r="A6" s="789" t="s">
        <v>110</v>
      </c>
      <c r="B6" s="789"/>
      <c r="C6" s="475">
        <v>5047690.92</v>
      </c>
      <c r="D6" s="475">
        <v>5179488.09</v>
      </c>
      <c r="E6" s="475">
        <v>25267221.975620609</v>
      </c>
      <c r="F6" s="476">
        <v>108.10100235344143</v>
      </c>
      <c r="G6" s="476">
        <v>105.23422953186166</v>
      </c>
    </row>
    <row r="7" spans="1:7" customFormat="1" ht="15.75">
      <c r="A7" s="115" t="s">
        <v>148</v>
      </c>
      <c r="B7" s="116"/>
      <c r="C7" s="477"/>
      <c r="D7" s="477"/>
      <c r="E7" s="477"/>
      <c r="F7" s="478"/>
      <c r="G7" s="478"/>
    </row>
    <row r="8" spans="1:7" customFormat="1" ht="15.75">
      <c r="A8" s="117"/>
      <c r="B8" s="479" t="s">
        <v>149</v>
      </c>
      <c r="C8" s="118">
        <v>1160679.1200000001</v>
      </c>
      <c r="D8" s="118">
        <v>1173282.18</v>
      </c>
      <c r="E8" s="118">
        <v>5704623.6699999999</v>
      </c>
      <c r="F8" s="480">
        <v>126.4150477347293</v>
      </c>
      <c r="G8" s="480">
        <v>119.04493021627184</v>
      </c>
    </row>
    <row r="9" spans="1:7" customFormat="1" ht="15.75">
      <c r="A9" s="113"/>
      <c r="B9" s="479" t="s">
        <v>150</v>
      </c>
      <c r="C9" s="481">
        <v>262813.19</v>
      </c>
      <c r="D9" s="481">
        <v>267709.7</v>
      </c>
      <c r="E9" s="481">
        <v>1377258.4900000002</v>
      </c>
      <c r="F9" s="480">
        <v>133.5064198072117</v>
      </c>
      <c r="G9" s="480">
        <v>136.66488005047134</v>
      </c>
    </row>
    <row r="10" spans="1:7" customFormat="1" ht="15.75">
      <c r="A10" s="113"/>
      <c r="B10" s="482" t="s">
        <v>151</v>
      </c>
      <c r="C10" s="481">
        <v>588720.11</v>
      </c>
      <c r="D10" s="481">
        <v>617769.73</v>
      </c>
      <c r="E10" s="481">
        <v>2981243.32</v>
      </c>
      <c r="F10" s="480">
        <v>114.45927207720295</v>
      </c>
      <c r="G10" s="480">
        <v>110.10053337442973</v>
      </c>
    </row>
    <row r="11" spans="1:7" customFormat="1" ht="15.75">
      <c r="A11" s="113"/>
      <c r="B11" s="479" t="s">
        <v>152</v>
      </c>
      <c r="C11" s="481">
        <v>55396.62</v>
      </c>
      <c r="D11" s="481">
        <v>55830.12</v>
      </c>
      <c r="E11" s="481">
        <v>274011.09999999998</v>
      </c>
      <c r="F11" s="480">
        <v>133.94081186718321</v>
      </c>
      <c r="G11" s="480">
        <v>135.9447288270363</v>
      </c>
    </row>
    <row r="12" spans="1:7" customFormat="1" ht="15.75">
      <c r="A12" s="113"/>
      <c r="B12" s="479" t="s">
        <v>153</v>
      </c>
      <c r="C12" s="481">
        <v>1311210.56</v>
      </c>
      <c r="D12" s="481">
        <v>1353078.5</v>
      </c>
      <c r="E12" s="481">
        <v>6620575.2756206086</v>
      </c>
      <c r="F12" s="480">
        <v>92.597993278921706</v>
      </c>
      <c r="G12" s="480">
        <v>90.407217412573587</v>
      </c>
    </row>
    <row r="13" spans="1:7" customFormat="1" ht="15.75">
      <c r="A13" s="90"/>
      <c r="B13" s="479" t="s">
        <v>154</v>
      </c>
      <c r="C13" s="481">
        <v>270672.96000000002</v>
      </c>
      <c r="D13" s="481">
        <v>288316.39</v>
      </c>
      <c r="E13" s="481">
        <v>1388438.6</v>
      </c>
      <c r="F13" s="480">
        <v>89.857125729976175</v>
      </c>
      <c r="G13" s="480">
        <v>87.156356575380656</v>
      </c>
    </row>
    <row r="14" spans="1:7" customFormat="1" ht="15.75">
      <c r="A14" s="90"/>
      <c r="B14" s="482" t="s">
        <v>155</v>
      </c>
      <c r="C14" s="481">
        <v>309942.84999999998</v>
      </c>
      <c r="D14" s="481">
        <v>320311.08</v>
      </c>
      <c r="E14" s="481">
        <v>1575892.93</v>
      </c>
      <c r="F14" s="480">
        <v>117.90405136036435</v>
      </c>
      <c r="G14" s="480">
        <v>120.12113230615266</v>
      </c>
    </row>
    <row r="15" spans="1:7" customFormat="1" ht="15.75">
      <c r="A15" s="90"/>
      <c r="B15" s="479" t="s">
        <v>156</v>
      </c>
      <c r="C15" s="481">
        <v>527904.05000000005</v>
      </c>
      <c r="D15" s="481">
        <v>531255.42000000004</v>
      </c>
      <c r="E15" s="481">
        <v>2594909.9300000002</v>
      </c>
      <c r="F15" s="480">
        <v>98.905835775576108</v>
      </c>
      <c r="G15" s="480">
        <v>98.160654937003059</v>
      </c>
    </row>
    <row r="16" spans="1:7" customFormat="1" ht="15.75">
      <c r="A16" s="90"/>
      <c r="B16" s="479" t="s">
        <v>157</v>
      </c>
      <c r="C16" s="481">
        <v>264403.06</v>
      </c>
      <c r="D16" s="481">
        <v>269330.46999999997</v>
      </c>
      <c r="E16" s="481">
        <v>1269492.6400000001</v>
      </c>
      <c r="F16" s="483">
        <v>127.58773016030948</v>
      </c>
      <c r="G16" s="480">
        <v>122.22704583030703</v>
      </c>
    </row>
    <row r="17" spans="1:7" customFormat="1" ht="15.75">
      <c r="A17" s="90"/>
      <c r="B17" s="482" t="s">
        <v>158</v>
      </c>
      <c r="C17" s="481">
        <v>62288.07</v>
      </c>
      <c r="D17" s="481">
        <v>64403.15</v>
      </c>
      <c r="E17" s="481">
        <v>299582.48000000004</v>
      </c>
      <c r="F17" s="480">
        <v>168.4998854047515</v>
      </c>
      <c r="G17" s="480">
        <v>152.60981042807148</v>
      </c>
    </row>
    <row r="18" spans="1:7" customFormat="1" ht="15.75">
      <c r="A18" s="90"/>
      <c r="B18" s="484" t="s">
        <v>159</v>
      </c>
      <c r="C18" s="481">
        <v>118235.8</v>
      </c>
      <c r="D18" s="481">
        <v>120095.5</v>
      </c>
      <c r="E18" s="481">
        <v>594776.68000000005</v>
      </c>
      <c r="F18" s="480">
        <v>92.944295731943768</v>
      </c>
      <c r="G18" s="480">
        <v>87.37269773735602</v>
      </c>
    </row>
    <row r="19" spans="1:7" customFormat="1" ht="31.5">
      <c r="A19" s="90"/>
      <c r="B19" s="485" t="s">
        <v>160</v>
      </c>
      <c r="C19" s="481">
        <v>115424.53</v>
      </c>
      <c r="D19" s="481">
        <v>118105.85</v>
      </c>
      <c r="E19" s="481">
        <v>586416.86</v>
      </c>
      <c r="F19" s="480">
        <v>105.58674625659438</v>
      </c>
      <c r="G19" s="480">
        <v>114.05264727795306</v>
      </c>
    </row>
  </sheetData>
  <mergeCells count="7">
    <mergeCell ref="A6:B6"/>
    <mergeCell ref="A1:G1"/>
    <mergeCell ref="C3:C4"/>
    <mergeCell ref="D3:D4"/>
    <mergeCell ref="E3:E4"/>
    <mergeCell ref="F3:F4"/>
    <mergeCell ref="G3:G4"/>
  </mergeCells>
  <pageMargins left="0.5" right="0.25" top="0.5" bottom="0.5" header="0.43307086614173201" footer="0.31496062992126"/>
  <pageSetup paperSize="9" firstPageNumber="19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63265-02CB-469E-90A6-3A11C8E1DBE8}">
  <sheetPr>
    <pageSetUpPr fitToPage="1"/>
  </sheetPr>
  <dimension ref="A1:M160"/>
  <sheetViews>
    <sheetView topLeftCell="A13" workbookViewId="0">
      <selection activeCell="F8" sqref="F8"/>
    </sheetView>
  </sheetViews>
  <sheetFormatPr defaultColWidth="7.875" defaultRowHeight="12.75"/>
  <cols>
    <col min="1" max="1" width="32.625" style="135" customWidth="1"/>
    <col min="2" max="3" width="9.625" style="135" customWidth="1"/>
    <col min="4" max="4" width="10.375" style="135" bestFit="1" customWidth="1"/>
    <col min="5" max="6" width="11.625" style="135" customWidth="1"/>
    <col min="7" max="10" width="7.875" style="135"/>
    <col min="11" max="11" width="7.875" style="136"/>
    <col min="12" max="16384" width="7.875" style="135"/>
  </cols>
  <sheetData>
    <row r="1" spans="1:13" s="55" customFormat="1" ht="50.1" customHeight="1">
      <c r="A1" s="766" t="s">
        <v>700</v>
      </c>
      <c r="B1" s="766"/>
      <c r="C1" s="766"/>
      <c r="D1" s="766"/>
      <c r="E1" s="766"/>
      <c r="F1" s="766"/>
      <c r="K1" s="120"/>
    </row>
    <row r="2" spans="1:13" s="30" customFormat="1" ht="24.95" customHeight="1">
      <c r="A2" s="28"/>
      <c r="B2" s="28"/>
      <c r="C2" s="28"/>
      <c r="D2" s="29"/>
      <c r="K2" s="121"/>
    </row>
    <row r="3" spans="1:13" s="65" customFormat="1" ht="78.75">
      <c r="A3" s="122"/>
      <c r="B3" s="31" t="s">
        <v>595</v>
      </c>
      <c r="C3" s="31" t="s">
        <v>594</v>
      </c>
      <c r="D3" s="31" t="s">
        <v>699</v>
      </c>
      <c r="E3" s="31" t="s">
        <v>593</v>
      </c>
      <c r="F3" s="31" t="s">
        <v>701</v>
      </c>
      <c r="K3" s="123"/>
    </row>
    <row r="4" spans="1:13" s="30" customFormat="1" ht="39.75" customHeight="1">
      <c r="A4" s="124" t="s">
        <v>161</v>
      </c>
      <c r="B4" s="125"/>
      <c r="C4" s="125"/>
      <c r="D4" s="126"/>
      <c r="E4" s="125"/>
      <c r="F4" s="125"/>
      <c r="G4" s="121"/>
      <c r="I4" s="121"/>
      <c r="K4" s="121"/>
      <c r="M4" s="127"/>
    </row>
    <row r="5" spans="1:13" s="30" customFormat="1" ht="29.25" customHeight="1">
      <c r="A5" s="128" t="s">
        <v>162</v>
      </c>
      <c r="B5" s="486">
        <v>4594.052090630219</v>
      </c>
      <c r="C5" s="486">
        <v>3792.4831022052394</v>
      </c>
      <c r="D5" s="486">
        <v>20177.257499546675</v>
      </c>
      <c r="E5" s="487">
        <v>166.71634569630029</v>
      </c>
      <c r="F5" s="487">
        <v>176.18024130845546</v>
      </c>
      <c r="G5" s="121"/>
      <c r="I5" s="121"/>
      <c r="K5" s="121"/>
      <c r="M5" s="127"/>
    </row>
    <row r="6" spans="1:13" s="30" customFormat="1" ht="29.25" customHeight="1">
      <c r="A6" s="129" t="s">
        <v>163</v>
      </c>
      <c r="B6" s="488">
        <v>4578.8863376295722</v>
      </c>
      <c r="C6" s="488">
        <v>3776.9594374337776</v>
      </c>
      <c r="D6" s="488">
        <v>20099.846924568043</v>
      </c>
      <c r="E6" s="489">
        <v>169.6483431430062</v>
      </c>
      <c r="F6" s="489">
        <v>178.98616404821004</v>
      </c>
      <c r="G6" s="121"/>
      <c r="I6" s="121"/>
      <c r="K6" s="121"/>
      <c r="M6" s="127"/>
    </row>
    <row r="7" spans="1:13" s="30" customFormat="1" ht="29.25" customHeight="1">
      <c r="A7" s="129" t="s">
        <v>164</v>
      </c>
      <c r="B7" s="489">
        <v>15.165753000646824</v>
      </c>
      <c r="C7" s="489">
        <v>15.523664771462089</v>
      </c>
      <c r="D7" s="489">
        <v>77.410574978631828</v>
      </c>
      <c r="E7" s="489">
        <v>32.030274130447324</v>
      </c>
      <c r="F7" s="489">
        <v>34.746067114530859</v>
      </c>
      <c r="G7" s="130"/>
      <c r="I7" s="121"/>
      <c r="K7" s="121"/>
      <c r="M7" s="127"/>
    </row>
    <row r="8" spans="1:13" s="30" customFormat="1" ht="29.25" customHeight="1">
      <c r="A8" s="128" t="s">
        <v>165</v>
      </c>
      <c r="B8" s="486">
        <v>209105.77505780978</v>
      </c>
      <c r="C8" s="486">
        <v>199875.08380683634</v>
      </c>
      <c r="D8" s="486">
        <v>923624.35145942355</v>
      </c>
      <c r="E8" s="487">
        <v>194.62216087111855</v>
      </c>
      <c r="F8" s="487">
        <v>182.12975704440947</v>
      </c>
      <c r="G8" s="130"/>
      <c r="I8" s="121"/>
      <c r="K8" s="121"/>
      <c r="M8" s="127"/>
    </row>
    <row r="9" spans="1:13" s="30" customFormat="1" ht="29.25" customHeight="1">
      <c r="A9" s="129" t="s">
        <v>163</v>
      </c>
      <c r="B9" s="488">
        <v>209091.4174174451</v>
      </c>
      <c r="C9" s="488">
        <v>199860.38732615905</v>
      </c>
      <c r="D9" s="488">
        <v>923557.83440221671</v>
      </c>
      <c r="E9" s="489">
        <v>194.69263819468256</v>
      </c>
      <c r="F9" s="489">
        <v>182.19011565526563</v>
      </c>
      <c r="G9" s="130"/>
      <c r="I9" s="121"/>
      <c r="K9" s="121"/>
      <c r="M9" s="127"/>
    </row>
    <row r="10" spans="1:13" s="30" customFormat="1" ht="29.25" customHeight="1">
      <c r="A10" s="129" t="s">
        <v>164</v>
      </c>
      <c r="B10" s="489">
        <v>14.357640364668768</v>
      </c>
      <c r="C10" s="489">
        <v>14.696480677274952</v>
      </c>
      <c r="D10" s="489">
        <v>66.517057206926367</v>
      </c>
      <c r="E10" s="489">
        <v>32.85975668456279</v>
      </c>
      <c r="F10" s="489">
        <v>32.523929861063735</v>
      </c>
      <c r="I10" s="121"/>
      <c r="K10" s="121"/>
      <c r="M10" s="127"/>
    </row>
    <row r="11" spans="1:13" s="30" customFormat="1" ht="29.25" customHeight="1">
      <c r="A11" s="124" t="s">
        <v>166</v>
      </c>
      <c r="B11" s="488"/>
      <c r="C11" s="488"/>
      <c r="D11" s="488"/>
      <c r="E11" s="489"/>
      <c r="F11" s="489"/>
      <c r="G11" s="121"/>
      <c r="I11" s="121"/>
      <c r="K11" s="121"/>
      <c r="M11" s="127"/>
    </row>
    <row r="12" spans="1:13" s="30" customFormat="1" ht="29.25" customHeight="1">
      <c r="A12" s="128" t="s">
        <v>167</v>
      </c>
      <c r="B12" s="486">
        <v>3523.2522919999219</v>
      </c>
      <c r="C12" s="486">
        <v>3532.5906074504187</v>
      </c>
      <c r="D12" s="486">
        <v>18389.446000858261</v>
      </c>
      <c r="E12" s="487">
        <v>96.886660000570984</v>
      </c>
      <c r="F12" s="487">
        <v>110.68916376676873</v>
      </c>
      <c r="I12" s="121"/>
      <c r="K12" s="121"/>
      <c r="M12" s="127"/>
    </row>
    <row r="13" spans="1:13" s="30" customFormat="1" ht="29.25" customHeight="1">
      <c r="A13" s="129" t="s">
        <v>163</v>
      </c>
      <c r="B13" s="488">
        <v>1045.0329229867959</v>
      </c>
      <c r="C13" s="488">
        <v>1048.5299152979323</v>
      </c>
      <c r="D13" s="488">
        <v>4789.6722497299643</v>
      </c>
      <c r="E13" s="489">
        <v>141.44588036069567</v>
      </c>
      <c r="F13" s="489">
        <v>144.6730268756462</v>
      </c>
      <c r="I13" s="121"/>
      <c r="K13" s="121"/>
      <c r="M13" s="127"/>
    </row>
    <row r="14" spans="1:13" s="30" customFormat="1" ht="29.25" customHeight="1">
      <c r="A14" s="129" t="s">
        <v>164</v>
      </c>
      <c r="B14" s="488">
        <v>2478.2193690131262</v>
      </c>
      <c r="C14" s="488">
        <v>2484.0606921524864</v>
      </c>
      <c r="D14" s="488">
        <v>13599.773751128296</v>
      </c>
      <c r="E14" s="489">
        <v>85.515361974883263</v>
      </c>
      <c r="F14" s="489">
        <v>102.23161497162482</v>
      </c>
      <c r="G14" s="130"/>
      <c r="I14" s="121"/>
      <c r="K14" s="121"/>
      <c r="M14" s="127"/>
    </row>
    <row r="15" spans="1:13" s="30" customFormat="1" ht="29.25" customHeight="1">
      <c r="A15" s="128" t="s">
        <v>168</v>
      </c>
      <c r="B15" s="486">
        <v>446757.38084712072</v>
      </c>
      <c r="C15" s="486">
        <v>484111.93047125154</v>
      </c>
      <c r="D15" s="486">
        <v>2119884.9680214366</v>
      </c>
      <c r="E15" s="487">
        <v>153.17930341800067</v>
      </c>
      <c r="F15" s="487">
        <v>144.81268416106823</v>
      </c>
      <c r="G15" s="130"/>
      <c r="I15" s="121"/>
      <c r="K15" s="121"/>
      <c r="M15" s="127"/>
    </row>
    <row r="16" spans="1:13" s="30" customFormat="1" ht="29.25" customHeight="1">
      <c r="A16" s="129" t="s">
        <v>163</v>
      </c>
      <c r="B16" s="488">
        <v>123293.20061467767</v>
      </c>
      <c r="C16" s="488">
        <v>120961.52800585539</v>
      </c>
      <c r="D16" s="488">
        <v>632673.96094465512</v>
      </c>
      <c r="E16" s="489">
        <v>97.283457891812006</v>
      </c>
      <c r="F16" s="489">
        <v>108.02459470946003</v>
      </c>
      <c r="G16" s="130"/>
      <c r="I16" s="121"/>
      <c r="K16" s="121"/>
      <c r="M16" s="127"/>
    </row>
    <row r="17" spans="1:11" s="30" customFormat="1" ht="29.25" customHeight="1">
      <c r="A17" s="129" t="s">
        <v>164</v>
      </c>
      <c r="B17" s="488">
        <v>323464.18023244303</v>
      </c>
      <c r="C17" s="488">
        <v>363150.40246539615</v>
      </c>
      <c r="D17" s="488">
        <v>1487211.0070767812</v>
      </c>
      <c r="E17" s="489">
        <v>189.43347559812312</v>
      </c>
      <c r="F17" s="489">
        <v>169.34670359944008</v>
      </c>
      <c r="K17" s="121"/>
    </row>
    <row r="18" spans="1:11" s="30" customFormat="1" ht="29.25" customHeight="1">
      <c r="A18" s="131"/>
      <c r="B18" s="131"/>
      <c r="C18" s="131"/>
      <c r="D18" s="132"/>
      <c r="K18" s="121"/>
    </row>
    <row r="19" spans="1:11" s="30" customFormat="1" ht="18" customHeight="1">
      <c r="A19" s="131"/>
      <c r="B19" s="131"/>
      <c r="C19" s="131"/>
      <c r="D19" s="132"/>
      <c r="K19" s="121"/>
    </row>
    <row r="20" spans="1:11" s="30" customFormat="1" ht="18" customHeight="1">
      <c r="A20" s="131"/>
      <c r="B20" s="131"/>
      <c r="C20" s="131"/>
      <c r="D20" s="132"/>
      <c r="K20" s="121"/>
    </row>
    <row r="21" spans="1:11" s="30" customFormat="1" ht="18" customHeight="1">
      <c r="A21" s="131"/>
      <c r="B21" s="131"/>
      <c r="C21" s="131"/>
      <c r="D21" s="132"/>
      <c r="K21" s="121"/>
    </row>
    <row r="22" spans="1:11" s="30" customFormat="1" ht="15">
      <c r="A22" s="131"/>
      <c r="B22" s="131"/>
      <c r="C22" s="131"/>
      <c r="D22" s="132"/>
      <c r="K22" s="121"/>
    </row>
    <row r="23" spans="1:11" s="30" customFormat="1" ht="15">
      <c r="A23" s="131"/>
      <c r="B23" s="131"/>
      <c r="C23" s="131"/>
      <c r="D23" s="132"/>
      <c r="K23" s="121"/>
    </row>
    <row r="24" spans="1:11" s="30" customFormat="1" ht="15">
      <c r="A24" s="131"/>
      <c r="B24" s="131"/>
      <c r="C24" s="131"/>
      <c r="D24" s="132"/>
      <c r="K24" s="121"/>
    </row>
    <row r="25" spans="1:11" s="30" customFormat="1" ht="15">
      <c r="A25" s="131"/>
      <c r="B25" s="131"/>
      <c r="C25" s="131"/>
      <c r="D25" s="132"/>
      <c r="K25" s="121"/>
    </row>
    <row r="26" spans="1:11" s="30" customFormat="1" ht="15">
      <c r="A26" s="131"/>
      <c r="B26" s="131"/>
      <c r="C26" s="131"/>
      <c r="D26" s="132"/>
      <c r="K26" s="121"/>
    </row>
    <row r="27" spans="1:11" s="30" customFormat="1" ht="15">
      <c r="A27" s="131"/>
      <c r="B27" s="131"/>
      <c r="C27" s="131"/>
      <c r="D27" s="132"/>
      <c r="K27" s="121"/>
    </row>
    <row r="28" spans="1:11" s="30" customFormat="1" ht="15">
      <c r="A28" s="131"/>
      <c r="B28" s="131"/>
      <c r="C28" s="131"/>
      <c r="D28" s="132"/>
      <c r="K28" s="121"/>
    </row>
    <row r="29" spans="1:11" s="30" customFormat="1" ht="15">
      <c r="A29" s="131"/>
      <c r="B29" s="131"/>
      <c r="C29" s="131"/>
      <c r="D29" s="132"/>
      <c r="K29" s="121"/>
    </row>
    <row r="30" spans="1:11" s="30" customFormat="1" ht="15">
      <c r="A30" s="131"/>
      <c r="B30" s="131"/>
      <c r="C30" s="131"/>
      <c r="D30" s="132"/>
      <c r="K30" s="121"/>
    </row>
    <row r="31" spans="1:11" s="30" customFormat="1" ht="15">
      <c r="A31" s="131"/>
      <c r="B31" s="131"/>
      <c r="C31" s="131"/>
      <c r="D31" s="132"/>
      <c r="K31" s="121"/>
    </row>
    <row r="32" spans="1:11" s="30" customFormat="1" ht="15">
      <c r="A32" s="131"/>
      <c r="B32" s="131"/>
      <c r="C32" s="131"/>
      <c r="D32" s="132"/>
      <c r="K32" s="121"/>
    </row>
    <row r="33" spans="1:11" s="30" customFormat="1" ht="15">
      <c r="A33" s="131"/>
      <c r="B33" s="131"/>
      <c r="C33" s="131"/>
      <c r="D33" s="132"/>
      <c r="K33" s="121"/>
    </row>
    <row r="34" spans="1:11" s="30" customFormat="1" ht="15">
      <c r="A34" s="131"/>
      <c r="B34" s="131"/>
      <c r="C34" s="131"/>
      <c r="D34" s="132"/>
      <c r="K34" s="121"/>
    </row>
    <row r="35" spans="1:11" s="30" customFormat="1" ht="15">
      <c r="A35" s="131"/>
      <c r="B35" s="131"/>
      <c r="C35" s="131"/>
      <c r="D35" s="132"/>
      <c r="K35" s="121"/>
    </row>
    <row r="36" spans="1:11" s="30" customFormat="1" ht="15">
      <c r="A36" s="131"/>
      <c r="B36" s="131"/>
      <c r="C36" s="131"/>
      <c r="D36" s="132"/>
      <c r="K36" s="121"/>
    </row>
    <row r="37" spans="1:11" s="30" customFormat="1" ht="15">
      <c r="A37" s="131"/>
      <c r="B37" s="131"/>
      <c r="C37" s="131"/>
      <c r="D37" s="132"/>
      <c r="K37" s="121"/>
    </row>
    <row r="38" spans="1:11" s="30" customFormat="1" ht="15">
      <c r="A38" s="131"/>
      <c r="B38" s="131"/>
      <c r="C38" s="131"/>
      <c r="D38" s="132"/>
      <c r="K38" s="121"/>
    </row>
    <row r="39" spans="1:11" s="30" customFormat="1" ht="15">
      <c r="A39" s="131"/>
      <c r="B39" s="131"/>
      <c r="C39" s="131"/>
      <c r="D39" s="132"/>
      <c r="K39" s="121"/>
    </row>
    <row r="40" spans="1:11" s="30" customFormat="1" ht="15">
      <c r="A40" s="131"/>
      <c r="B40" s="131"/>
      <c r="C40" s="131"/>
      <c r="D40" s="132"/>
      <c r="K40" s="121"/>
    </row>
    <row r="41" spans="1:11" s="30" customFormat="1" ht="15">
      <c r="A41" s="131"/>
      <c r="B41" s="131"/>
      <c r="C41" s="131"/>
      <c r="D41" s="132"/>
      <c r="K41" s="121"/>
    </row>
    <row r="42" spans="1:11" s="30" customFormat="1" ht="15">
      <c r="A42" s="131"/>
      <c r="B42" s="131"/>
      <c r="C42" s="131"/>
      <c r="D42" s="132"/>
      <c r="K42" s="121"/>
    </row>
    <row r="43" spans="1:11" s="30" customFormat="1" ht="15">
      <c r="A43" s="131"/>
      <c r="B43" s="131"/>
      <c r="C43" s="131"/>
      <c r="D43" s="132"/>
      <c r="K43" s="121"/>
    </row>
    <row r="44" spans="1:11" s="30" customFormat="1" ht="15">
      <c r="A44" s="131"/>
      <c r="B44" s="131"/>
      <c r="C44" s="131"/>
      <c r="D44" s="132"/>
      <c r="K44" s="121"/>
    </row>
    <row r="45" spans="1:11" s="30" customFormat="1" ht="15">
      <c r="A45" s="131"/>
      <c r="B45" s="131"/>
      <c r="C45" s="131"/>
      <c r="D45" s="132"/>
      <c r="K45" s="121"/>
    </row>
    <row r="46" spans="1:11" s="30" customFormat="1" ht="15">
      <c r="A46" s="131"/>
      <c r="B46" s="131"/>
      <c r="C46" s="131"/>
      <c r="D46" s="132"/>
      <c r="K46" s="121"/>
    </row>
    <row r="47" spans="1:11" s="30" customFormat="1" ht="15">
      <c r="A47" s="131"/>
      <c r="B47" s="131"/>
      <c r="C47" s="131"/>
      <c r="D47" s="132"/>
      <c r="K47" s="121"/>
    </row>
    <row r="48" spans="1:11" s="30" customFormat="1" ht="15">
      <c r="A48" s="131"/>
      <c r="B48" s="131"/>
      <c r="C48" s="131"/>
      <c r="D48" s="132"/>
      <c r="K48" s="121"/>
    </row>
    <row r="49" spans="1:11" s="30" customFormat="1" ht="15">
      <c r="A49" s="131"/>
      <c r="B49" s="131"/>
      <c r="C49" s="131"/>
      <c r="D49" s="132"/>
      <c r="K49" s="121"/>
    </row>
    <row r="50" spans="1:11" s="30" customFormat="1" ht="15">
      <c r="A50" s="131"/>
      <c r="B50" s="131"/>
      <c r="C50" s="131"/>
      <c r="D50" s="132"/>
      <c r="K50" s="121"/>
    </row>
    <row r="51" spans="1:11" s="30" customFormat="1" ht="15">
      <c r="A51" s="131"/>
      <c r="B51" s="131"/>
      <c r="C51" s="131"/>
      <c r="D51" s="132"/>
      <c r="K51" s="121"/>
    </row>
    <row r="52" spans="1:11" s="30" customFormat="1" ht="15">
      <c r="A52" s="131"/>
      <c r="B52" s="131"/>
      <c r="C52" s="131"/>
      <c r="D52" s="132"/>
      <c r="K52" s="121"/>
    </row>
    <row r="53" spans="1:11" s="30" customFormat="1" ht="15">
      <c r="A53" s="131"/>
      <c r="B53" s="131"/>
      <c r="C53" s="131"/>
      <c r="D53" s="132"/>
      <c r="K53" s="121"/>
    </row>
    <row r="54" spans="1:11" s="30" customFormat="1" ht="15">
      <c r="A54" s="131"/>
      <c r="B54" s="131"/>
      <c r="C54" s="131"/>
      <c r="D54" s="132"/>
      <c r="K54" s="121"/>
    </row>
    <row r="55" spans="1:11" s="30" customFormat="1" ht="15">
      <c r="A55" s="131"/>
      <c r="B55" s="131"/>
      <c r="C55" s="131"/>
      <c r="D55" s="132"/>
      <c r="K55" s="121"/>
    </row>
    <row r="56" spans="1:11" s="30" customFormat="1" ht="15">
      <c r="A56" s="131"/>
      <c r="B56" s="131"/>
      <c r="C56" s="131"/>
      <c r="D56" s="132"/>
      <c r="K56" s="121"/>
    </row>
    <row r="57" spans="1:11" s="30" customFormat="1" ht="15">
      <c r="A57" s="131"/>
      <c r="B57" s="131"/>
      <c r="C57" s="131"/>
      <c r="D57" s="132"/>
      <c r="K57" s="121"/>
    </row>
    <row r="58" spans="1:11" s="30" customFormat="1" ht="15">
      <c r="A58" s="131"/>
      <c r="B58" s="131"/>
      <c r="C58" s="131"/>
      <c r="D58" s="132"/>
      <c r="K58" s="121"/>
    </row>
    <row r="59" spans="1:11" s="30" customFormat="1" ht="15">
      <c r="A59" s="131"/>
      <c r="B59" s="131"/>
      <c r="C59" s="131"/>
      <c r="D59" s="132"/>
      <c r="K59" s="121"/>
    </row>
    <row r="60" spans="1:11" s="30" customFormat="1" ht="15">
      <c r="A60" s="131"/>
      <c r="B60" s="131"/>
      <c r="C60" s="131"/>
      <c r="D60" s="132"/>
      <c r="K60" s="121"/>
    </row>
    <row r="61" spans="1:11" s="30" customFormat="1" ht="15">
      <c r="A61" s="131"/>
      <c r="B61" s="131"/>
      <c r="C61" s="131"/>
      <c r="D61" s="132"/>
      <c r="K61" s="121"/>
    </row>
    <row r="62" spans="1:11" s="30" customFormat="1" ht="15">
      <c r="A62" s="131"/>
      <c r="B62" s="131"/>
      <c r="C62" s="131"/>
      <c r="D62" s="132"/>
      <c r="K62" s="121"/>
    </row>
    <row r="63" spans="1:11" s="30" customFormat="1" ht="15">
      <c r="A63" s="131"/>
      <c r="B63" s="131"/>
      <c r="C63" s="131"/>
      <c r="D63" s="132"/>
      <c r="K63" s="121"/>
    </row>
    <row r="64" spans="1:11" s="30" customFormat="1" ht="15">
      <c r="A64" s="131"/>
      <c r="B64" s="131"/>
      <c r="C64" s="131"/>
      <c r="D64" s="132"/>
      <c r="K64" s="121"/>
    </row>
    <row r="65" spans="1:11" s="30" customFormat="1" ht="15">
      <c r="A65" s="131"/>
      <c r="B65" s="131"/>
      <c r="C65" s="131"/>
      <c r="D65" s="132"/>
      <c r="K65" s="121"/>
    </row>
    <row r="66" spans="1:11" s="30" customFormat="1" ht="15">
      <c r="A66" s="131"/>
      <c r="B66" s="131"/>
      <c r="C66" s="131"/>
      <c r="D66" s="132"/>
      <c r="K66" s="121"/>
    </row>
    <row r="67" spans="1:11" s="30" customFormat="1" ht="15">
      <c r="A67" s="131"/>
      <c r="B67" s="131"/>
      <c r="C67" s="131"/>
      <c r="D67" s="132"/>
      <c r="K67" s="121"/>
    </row>
    <row r="68" spans="1:11" s="30" customFormat="1" ht="15">
      <c r="A68" s="131"/>
      <c r="B68" s="131"/>
      <c r="C68" s="131"/>
      <c r="D68" s="132"/>
      <c r="K68" s="121"/>
    </row>
    <row r="69" spans="1:11" s="30" customFormat="1" ht="15">
      <c r="A69" s="131"/>
      <c r="B69" s="131"/>
      <c r="C69" s="131"/>
      <c r="D69" s="132"/>
      <c r="K69" s="121"/>
    </row>
    <row r="70" spans="1:11" s="30" customFormat="1" ht="15">
      <c r="A70" s="131"/>
      <c r="B70" s="131"/>
      <c r="C70" s="131"/>
      <c r="D70" s="132"/>
      <c r="K70" s="121"/>
    </row>
    <row r="71" spans="1:11" s="30" customFormat="1" ht="15">
      <c r="A71" s="131"/>
      <c r="B71" s="131"/>
      <c r="C71" s="131"/>
      <c r="D71" s="132"/>
      <c r="K71" s="121"/>
    </row>
    <row r="72" spans="1:11" s="30" customFormat="1" ht="15">
      <c r="A72" s="131"/>
      <c r="B72" s="131"/>
      <c r="C72" s="131"/>
      <c r="D72" s="132"/>
      <c r="K72" s="121"/>
    </row>
    <row r="73" spans="1:11" s="30" customFormat="1" ht="15">
      <c r="A73" s="131"/>
      <c r="B73" s="131"/>
      <c r="C73" s="131"/>
      <c r="D73" s="132"/>
      <c r="K73" s="121"/>
    </row>
    <row r="74" spans="1:11" s="30" customFormat="1" ht="15">
      <c r="A74" s="131"/>
      <c r="B74" s="131"/>
      <c r="C74" s="131"/>
      <c r="D74" s="132"/>
      <c r="K74" s="121"/>
    </row>
    <row r="75" spans="1:11" s="30" customFormat="1" ht="15">
      <c r="A75" s="131"/>
      <c r="B75" s="131"/>
      <c r="C75" s="131"/>
      <c r="D75" s="132"/>
      <c r="K75" s="121"/>
    </row>
    <row r="76" spans="1:11" s="30" customFormat="1" ht="15">
      <c r="A76" s="131"/>
      <c r="B76" s="131"/>
      <c r="C76" s="131"/>
      <c r="D76" s="132"/>
      <c r="K76" s="121"/>
    </row>
    <row r="77" spans="1:11" s="30" customFormat="1" ht="15">
      <c r="A77" s="131"/>
      <c r="B77" s="131"/>
      <c r="C77" s="131"/>
      <c r="D77" s="132"/>
      <c r="K77" s="121"/>
    </row>
    <row r="78" spans="1:11" s="30" customFormat="1" ht="15">
      <c r="A78" s="131"/>
      <c r="B78" s="131"/>
      <c r="C78" s="131"/>
      <c r="D78" s="132"/>
      <c r="K78" s="121"/>
    </row>
    <row r="79" spans="1:11" s="30" customFormat="1" ht="15">
      <c r="A79" s="131"/>
      <c r="B79" s="131"/>
      <c r="C79" s="131"/>
      <c r="D79" s="132"/>
      <c r="K79" s="121"/>
    </row>
    <row r="80" spans="1:11" s="30" customFormat="1" ht="15">
      <c r="A80" s="131"/>
      <c r="B80" s="131"/>
      <c r="C80" s="131"/>
      <c r="D80" s="132"/>
      <c r="K80" s="121"/>
    </row>
    <row r="81" spans="1:11" s="30" customFormat="1" ht="15">
      <c r="A81" s="131"/>
      <c r="B81" s="131"/>
      <c r="C81" s="131"/>
      <c r="D81" s="132"/>
      <c r="K81" s="121"/>
    </row>
    <row r="82" spans="1:11" s="30" customFormat="1" ht="15">
      <c r="A82" s="131"/>
      <c r="B82" s="131"/>
      <c r="C82" s="131"/>
      <c r="D82" s="132"/>
      <c r="K82" s="121"/>
    </row>
    <row r="83" spans="1:11" s="30" customFormat="1" ht="15">
      <c r="A83" s="131"/>
      <c r="B83" s="131"/>
      <c r="C83" s="131"/>
      <c r="D83" s="132"/>
      <c r="K83" s="121"/>
    </row>
    <row r="84" spans="1:11" s="30" customFormat="1" ht="15">
      <c r="A84" s="131"/>
      <c r="B84" s="131"/>
      <c r="C84" s="131"/>
      <c r="D84" s="132"/>
      <c r="K84" s="121"/>
    </row>
    <row r="85" spans="1:11">
      <c r="A85" s="133"/>
      <c r="B85" s="133"/>
      <c r="C85" s="133"/>
      <c r="D85" s="134"/>
    </row>
    <row r="86" spans="1:11">
      <c r="A86" s="133"/>
      <c r="B86" s="133"/>
      <c r="C86" s="133"/>
      <c r="D86" s="134"/>
    </row>
    <row r="87" spans="1:11">
      <c r="A87" s="133"/>
      <c r="B87" s="133"/>
      <c r="C87" s="133"/>
      <c r="D87" s="134"/>
    </row>
    <row r="88" spans="1:11">
      <c r="A88" s="133"/>
      <c r="B88" s="133"/>
      <c r="C88" s="133"/>
      <c r="D88" s="134"/>
    </row>
    <row r="89" spans="1:11">
      <c r="A89" s="133"/>
      <c r="B89" s="133"/>
      <c r="C89" s="133"/>
      <c r="D89" s="134"/>
    </row>
    <row r="90" spans="1:11">
      <c r="A90" s="133"/>
      <c r="B90" s="133"/>
      <c r="C90" s="133"/>
      <c r="D90" s="134"/>
    </row>
    <row r="91" spans="1:11">
      <c r="A91" s="133"/>
      <c r="B91" s="133"/>
      <c r="C91" s="133"/>
      <c r="D91" s="134"/>
    </row>
    <row r="92" spans="1:11">
      <c r="A92" s="133"/>
      <c r="B92" s="133"/>
      <c r="C92" s="133"/>
      <c r="D92" s="134"/>
    </row>
    <row r="93" spans="1:11">
      <c r="A93" s="133"/>
      <c r="B93" s="133"/>
      <c r="C93" s="133"/>
      <c r="D93" s="134"/>
    </row>
    <row r="94" spans="1:11">
      <c r="A94" s="133"/>
      <c r="B94" s="133"/>
      <c r="C94" s="133"/>
      <c r="D94" s="134"/>
    </row>
    <row r="95" spans="1:11">
      <c r="A95" s="133"/>
      <c r="B95" s="133"/>
      <c r="C95" s="133"/>
      <c r="D95" s="134"/>
    </row>
    <row r="96" spans="1:11">
      <c r="A96" s="133"/>
      <c r="B96" s="133"/>
      <c r="C96" s="133"/>
      <c r="D96" s="134"/>
    </row>
    <row r="97" spans="1:4">
      <c r="A97" s="133"/>
      <c r="B97" s="133"/>
      <c r="C97" s="133"/>
      <c r="D97" s="134"/>
    </row>
    <row r="98" spans="1:4">
      <c r="A98" s="133"/>
      <c r="B98" s="133"/>
      <c r="C98" s="133"/>
      <c r="D98" s="134"/>
    </row>
    <row r="99" spans="1:4">
      <c r="A99" s="133"/>
      <c r="B99" s="133"/>
      <c r="C99" s="133"/>
      <c r="D99" s="134"/>
    </row>
    <row r="100" spans="1:4">
      <c r="A100" s="133"/>
      <c r="B100" s="133"/>
      <c r="C100" s="133"/>
      <c r="D100" s="134"/>
    </row>
    <row r="101" spans="1:4">
      <c r="A101" s="133"/>
      <c r="B101" s="133"/>
      <c r="C101" s="133"/>
      <c r="D101" s="134"/>
    </row>
    <row r="102" spans="1:4">
      <c r="A102" s="133"/>
      <c r="B102" s="133"/>
      <c r="C102" s="133"/>
      <c r="D102" s="134"/>
    </row>
    <row r="103" spans="1:4">
      <c r="A103" s="133"/>
      <c r="B103" s="133"/>
      <c r="C103" s="133"/>
      <c r="D103" s="134"/>
    </row>
    <row r="104" spans="1:4">
      <c r="A104" s="133"/>
      <c r="B104" s="133"/>
      <c r="C104" s="133"/>
      <c r="D104" s="134"/>
    </row>
    <row r="105" spans="1:4">
      <c r="A105" s="133"/>
      <c r="B105" s="133"/>
      <c r="C105" s="133"/>
      <c r="D105" s="134"/>
    </row>
    <row r="106" spans="1:4">
      <c r="A106" s="133"/>
      <c r="B106" s="133"/>
      <c r="C106" s="133"/>
      <c r="D106" s="134"/>
    </row>
    <row r="107" spans="1:4">
      <c r="A107" s="133"/>
      <c r="B107" s="133"/>
      <c r="C107" s="133"/>
      <c r="D107" s="134"/>
    </row>
    <row r="108" spans="1:4">
      <c r="A108" s="133"/>
      <c r="B108" s="133"/>
      <c r="C108" s="133"/>
      <c r="D108" s="134"/>
    </row>
    <row r="109" spans="1:4">
      <c r="A109" s="133"/>
      <c r="B109" s="133"/>
      <c r="C109" s="133"/>
      <c r="D109" s="134"/>
    </row>
    <row r="110" spans="1:4">
      <c r="A110" s="133"/>
      <c r="B110" s="133"/>
      <c r="C110" s="133"/>
      <c r="D110" s="134"/>
    </row>
    <row r="111" spans="1:4">
      <c r="A111" s="133"/>
      <c r="B111" s="133"/>
      <c r="C111" s="133"/>
      <c r="D111" s="134"/>
    </row>
    <row r="112" spans="1:4">
      <c r="A112" s="133"/>
      <c r="B112" s="133"/>
      <c r="C112" s="133"/>
      <c r="D112" s="134"/>
    </row>
    <row r="113" spans="1:4">
      <c r="A113" s="137"/>
      <c r="B113" s="137"/>
      <c r="C113" s="133"/>
      <c r="D113" s="137"/>
    </row>
    <row r="114" spans="1:4">
      <c r="A114" s="137"/>
      <c r="B114" s="137"/>
      <c r="C114" s="133"/>
      <c r="D114" s="137"/>
    </row>
    <row r="115" spans="1:4">
      <c r="C115" s="133"/>
    </row>
    <row r="116" spans="1:4">
      <c r="C116" s="133"/>
    </row>
    <row r="117" spans="1:4">
      <c r="C117" s="133"/>
    </row>
    <row r="118" spans="1:4">
      <c r="C118" s="133"/>
    </row>
    <row r="119" spans="1:4">
      <c r="C119" s="133"/>
    </row>
    <row r="120" spans="1:4">
      <c r="C120" s="133"/>
    </row>
    <row r="121" spans="1:4">
      <c r="C121" s="133"/>
    </row>
    <row r="122" spans="1:4">
      <c r="C122" s="133"/>
    </row>
    <row r="123" spans="1:4">
      <c r="C123" s="133"/>
    </row>
    <row r="124" spans="1:4">
      <c r="C124" s="133"/>
    </row>
    <row r="125" spans="1:4">
      <c r="C125" s="133"/>
    </row>
    <row r="126" spans="1:4">
      <c r="C126" s="133"/>
    </row>
    <row r="127" spans="1:4">
      <c r="C127" s="133"/>
    </row>
    <row r="128" spans="1:4">
      <c r="C128" s="133"/>
    </row>
    <row r="129" spans="3:3">
      <c r="C129" s="133"/>
    </row>
    <row r="130" spans="3:3">
      <c r="C130" s="133"/>
    </row>
    <row r="131" spans="3:3">
      <c r="C131" s="133"/>
    </row>
    <row r="132" spans="3:3">
      <c r="C132" s="133"/>
    </row>
    <row r="133" spans="3:3">
      <c r="C133" s="133"/>
    </row>
    <row r="134" spans="3:3">
      <c r="C134" s="133"/>
    </row>
    <row r="135" spans="3:3">
      <c r="C135" s="133"/>
    </row>
    <row r="136" spans="3:3">
      <c r="C136" s="133"/>
    </row>
    <row r="137" spans="3:3">
      <c r="C137" s="133"/>
    </row>
    <row r="138" spans="3:3">
      <c r="C138" s="133"/>
    </row>
    <row r="139" spans="3:3">
      <c r="C139" s="133"/>
    </row>
    <row r="140" spans="3:3">
      <c r="C140" s="133"/>
    </row>
    <row r="141" spans="3:3">
      <c r="C141" s="133"/>
    </row>
    <row r="142" spans="3:3">
      <c r="C142" s="133"/>
    </row>
    <row r="143" spans="3:3">
      <c r="C143" s="133"/>
    </row>
    <row r="144" spans="3:3">
      <c r="C144" s="133"/>
    </row>
    <row r="145" spans="3:3">
      <c r="C145" s="133"/>
    </row>
    <row r="146" spans="3:3">
      <c r="C146" s="133"/>
    </row>
    <row r="147" spans="3:3">
      <c r="C147" s="133"/>
    </row>
    <row r="148" spans="3:3">
      <c r="C148" s="133"/>
    </row>
    <row r="149" spans="3:3">
      <c r="C149" s="133"/>
    </row>
    <row r="150" spans="3:3">
      <c r="C150" s="133"/>
    </row>
    <row r="151" spans="3:3">
      <c r="C151" s="133"/>
    </row>
    <row r="152" spans="3:3">
      <c r="C152" s="133"/>
    </row>
    <row r="153" spans="3:3">
      <c r="C153" s="133"/>
    </row>
    <row r="154" spans="3:3">
      <c r="C154" s="133"/>
    </row>
    <row r="155" spans="3:3">
      <c r="C155" s="133"/>
    </row>
    <row r="156" spans="3:3">
      <c r="C156" s="133"/>
    </row>
    <row r="157" spans="3:3">
      <c r="C157" s="133"/>
    </row>
    <row r="158" spans="3:3">
      <c r="C158" s="133"/>
    </row>
    <row r="159" spans="3:3">
      <c r="C159" s="133"/>
    </row>
    <row r="160" spans="3:3">
      <c r="C160" s="133"/>
    </row>
  </sheetData>
  <mergeCells count="1">
    <mergeCell ref="A1:F1"/>
  </mergeCells>
  <pageMargins left="0.75" right="0.25" top="0.5" bottom="0.5" header="0.43307086614173201" footer="0.31496062992126"/>
  <pageSetup paperSize="9" firstPageNumber="19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E384B-DD99-4E4B-8779-AF3E9A5AED6C}">
  <sheetPr>
    <pageSetUpPr fitToPage="1"/>
  </sheetPr>
  <dimension ref="A1:F24"/>
  <sheetViews>
    <sheetView workbookViewId="0">
      <selection activeCell="C6" sqref="C6"/>
    </sheetView>
  </sheetViews>
  <sheetFormatPr defaultColWidth="8.25" defaultRowHeight="12.75"/>
  <cols>
    <col min="1" max="1" width="30.625" style="138" customWidth="1"/>
    <col min="2" max="3" width="9.625" style="138" customWidth="1"/>
    <col min="4" max="4" width="10.375" style="138" bestFit="1" customWidth="1"/>
    <col min="5" max="6" width="11.625" style="138" customWidth="1"/>
    <col min="7" max="8" width="8.25" style="138"/>
    <col min="9" max="19" width="8.375" style="138" customWidth="1"/>
    <col min="20" max="16384" width="8.25" style="138"/>
  </cols>
  <sheetData>
    <row r="1" spans="1:6" s="55" customFormat="1" ht="50.1" customHeight="1">
      <c r="A1" s="792" t="s">
        <v>702</v>
      </c>
      <c r="B1" s="792"/>
      <c r="C1" s="792"/>
      <c r="D1" s="792"/>
      <c r="E1" s="792"/>
      <c r="F1" s="792"/>
    </row>
    <row r="2" spans="1:6" customFormat="1" ht="15.75">
      <c r="A2" s="793" t="s">
        <v>109</v>
      </c>
      <c r="B2" s="793"/>
      <c r="C2" s="793"/>
      <c r="D2" s="793"/>
      <c r="E2" s="793"/>
      <c r="F2" s="793"/>
    </row>
    <row r="3" spans="1:6" customFormat="1" ht="78.75">
      <c r="A3" s="390"/>
      <c r="B3" s="33" t="s">
        <v>595</v>
      </c>
      <c r="C3" s="33" t="s">
        <v>594</v>
      </c>
      <c r="D3" s="33" t="s">
        <v>699</v>
      </c>
      <c r="E3" s="33" t="s">
        <v>593</v>
      </c>
      <c r="F3" s="33" t="s">
        <v>701</v>
      </c>
    </row>
    <row r="4" spans="1:6" customFormat="1" ht="27.75" customHeight="1">
      <c r="A4" s="139" t="s">
        <v>110</v>
      </c>
      <c r="B4" s="486">
        <v>685917.27999999991</v>
      </c>
      <c r="C4" s="486">
        <v>689322.9</v>
      </c>
      <c r="D4" s="486">
        <v>3349224.9650671999</v>
      </c>
      <c r="E4" s="140">
        <v>128.7660336459891</v>
      </c>
      <c r="F4" s="140">
        <v>132.2169446409921</v>
      </c>
    </row>
    <row r="5" spans="1:6" customFormat="1" ht="27.75" customHeight="1">
      <c r="A5" s="141" t="s">
        <v>169</v>
      </c>
      <c r="B5" s="486"/>
      <c r="C5" s="486"/>
      <c r="D5" s="486"/>
      <c r="E5" s="140"/>
      <c r="F5" s="140"/>
    </row>
    <row r="6" spans="1:6" customFormat="1" ht="27.75" customHeight="1">
      <c r="A6" s="142" t="s">
        <v>170</v>
      </c>
      <c r="B6" s="490">
        <v>143817.33000000002</v>
      </c>
      <c r="C6" s="490">
        <v>123123.23</v>
      </c>
      <c r="D6" s="490">
        <v>655642.13841239992</v>
      </c>
      <c r="E6" s="140">
        <v>155.36026110995473</v>
      </c>
      <c r="F6" s="140">
        <v>172.41724835087967</v>
      </c>
    </row>
    <row r="7" spans="1:6" customFormat="1" ht="27.75" customHeight="1">
      <c r="A7" s="143" t="s">
        <v>163</v>
      </c>
      <c r="B7" s="491">
        <v>143669.76000000001</v>
      </c>
      <c r="C7" s="491">
        <v>122967.31</v>
      </c>
      <c r="D7" s="491">
        <v>654888.59557240014</v>
      </c>
      <c r="E7" s="144">
        <v>155.91689444684388</v>
      </c>
      <c r="F7" s="144">
        <v>173.01912285247738</v>
      </c>
    </row>
    <row r="8" spans="1:6" customFormat="1" ht="27.75" customHeight="1">
      <c r="A8" s="143" t="s">
        <v>164</v>
      </c>
      <c r="B8" s="492">
        <v>147.57</v>
      </c>
      <c r="C8" s="492">
        <v>155.91999999999999</v>
      </c>
      <c r="D8" s="492">
        <v>753.54283999999996</v>
      </c>
      <c r="E8" s="144">
        <v>40.717614073570189</v>
      </c>
      <c r="F8" s="144">
        <v>42.855419520359099</v>
      </c>
    </row>
    <row r="9" spans="1:6" customFormat="1" ht="27.75" customHeight="1">
      <c r="A9" s="142" t="s">
        <v>171</v>
      </c>
      <c r="B9" s="490">
        <v>474687.57999999996</v>
      </c>
      <c r="C9" s="490">
        <v>494301.05000000005</v>
      </c>
      <c r="D9" s="490">
        <v>2378946.7501648003</v>
      </c>
      <c r="E9" s="140">
        <v>119.39498728589339</v>
      </c>
      <c r="F9" s="140">
        <v>122.2920259257359</v>
      </c>
    </row>
    <row r="10" spans="1:6" customFormat="1" ht="27.75" customHeight="1">
      <c r="A10" s="143" t="s">
        <v>163</v>
      </c>
      <c r="B10" s="491">
        <v>321141.21999999997</v>
      </c>
      <c r="C10" s="491">
        <v>333298.76</v>
      </c>
      <c r="D10" s="491">
        <v>1630726.9182438001</v>
      </c>
      <c r="E10" s="144">
        <v>116.85100867412345</v>
      </c>
      <c r="F10" s="144">
        <v>119.76761819734553</v>
      </c>
    </row>
    <row r="11" spans="1:6" customFormat="1" ht="27.75" customHeight="1">
      <c r="A11" s="143" t="s">
        <v>164</v>
      </c>
      <c r="B11" s="491">
        <v>153546.35999999999</v>
      </c>
      <c r="C11" s="491">
        <v>161002.29</v>
      </c>
      <c r="D11" s="491">
        <v>748219.83192100003</v>
      </c>
      <c r="E11" s="144">
        <v>125.03002670872281</v>
      </c>
      <c r="F11" s="144">
        <v>128.18037646234734</v>
      </c>
    </row>
    <row r="12" spans="1:6" customFormat="1" ht="27.75" customHeight="1">
      <c r="A12" s="142" t="s">
        <v>172</v>
      </c>
      <c r="B12" s="490">
        <v>44315.13</v>
      </c>
      <c r="C12" s="490">
        <v>46426.91</v>
      </c>
      <c r="D12" s="490">
        <v>206942.423698</v>
      </c>
      <c r="E12" s="140">
        <v>174.9029577596111</v>
      </c>
      <c r="F12" s="140">
        <v>156.95038656636086</v>
      </c>
    </row>
    <row r="13" spans="1:6" customFormat="1" ht="28.5" customHeight="1">
      <c r="A13" s="142" t="s">
        <v>173</v>
      </c>
      <c r="B13" s="490">
        <v>23097.24</v>
      </c>
      <c r="C13" s="490">
        <v>25471.71</v>
      </c>
      <c r="D13" s="490">
        <v>107693.65279200001</v>
      </c>
      <c r="E13" s="140">
        <v>164.0122038115004</v>
      </c>
      <c r="F13" s="140">
        <v>142.24218851259914</v>
      </c>
    </row>
    <row r="14" spans="1:6" ht="28.5" customHeight="1"/>
    <row r="15" spans="1:6" ht="20.100000000000001" customHeight="1"/>
    <row r="16" spans="1:6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</sheetData>
  <mergeCells count="2">
    <mergeCell ref="A1:F1"/>
    <mergeCell ref="A2:F2"/>
  </mergeCells>
  <pageMargins left="0.75" right="0.25" top="0.5" bottom="0.5" header="0.43307086614173201" footer="0.31496062992126"/>
  <pageSetup paperSize="9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0AF34-74A7-4534-BA8B-DC3D206B2422}">
  <sheetPr>
    <tabColor rgb="FFFF0000"/>
    <pageSetUpPr fitToPage="1"/>
  </sheetPr>
  <dimension ref="A1:K24"/>
  <sheetViews>
    <sheetView topLeftCell="A4" workbookViewId="0">
      <selection activeCell="F12" sqref="F12"/>
    </sheetView>
  </sheetViews>
  <sheetFormatPr defaultColWidth="8" defaultRowHeight="12.75"/>
  <cols>
    <col min="1" max="1" width="33.125" style="145" customWidth="1"/>
    <col min="2" max="2" width="8.625" style="145" customWidth="1"/>
    <col min="3" max="5" width="9.625" style="145" customWidth="1"/>
    <col min="6" max="6" width="14.625" style="145" customWidth="1"/>
    <col min="7" max="8" width="8" style="145"/>
    <col min="9" max="9" width="3.5" style="145" customWidth="1"/>
    <col min="10" max="10" width="5.625" style="145" customWidth="1"/>
    <col min="11" max="16384" width="8" style="145"/>
  </cols>
  <sheetData>
    <row r="1" spans="1:11" ht="50.1" customHeight="1">
      <c r="A1" s="797" t="s">
        <v>703</v>
      </c>
      <c r="B1" s="797"/>
      <c r="C1" s="797"/>
      <c r="D1" s="797"/>
      <c r="E1" s="797"/>
      <c r="F1" s="797"/>
    </row>
    <row r="2" spans="1:11" ht="24.95" customHeight="1">
      <c r="A2" s="146"/>
      <c r="B2" s="147"/>
      <c r="C2" s="147"/>
      <c r="D2" s="147"/>
      <c r="E2" s="148"/>
      <c r="F2" s="149" t="s">
        <v>56</v>
      </c>
    </row>
    <row r="3" spans="1:11" ht="21" customHeight="1">
      <c r="A3" s="362"/>
      <c r="B3" s="794" t="s">
        <v>704</v>
      </c>
      <c r="C3" s="794"/>
      <c r="D3" s="794"/>
      <c r="E3" s="794"/>
      <c r="F3" s="795" t="s">
        <v>174</v>
      </c>
    </row>
    <row r="4" spans="1:11" ht="46.5" customHeight="1">
      <c r="A4" s="150"/>
      <c r="B4" s="653" t="s">
        <v>175</v>
      </c>
      <c r="C4" s="653" t="s">
        <v>705</v>
      </c>
      <c r="D4" s="653" t="s">
        <v>176</v>
      </c>
      <c r="E4" s="653" t="s">
        <v>706</v>
      </c>
      <c r="F4" s="796"/>
      <c r="G4" s="363"/>
    </row>
    <row r="5" spans="1:11" ht="24.95" customHeight="1">
      <c r="A5" s="150" t="s">
        <v>177</v>
      </c>
      <c r="B5" s="678">
        <v>111.64190000000001</v>
      </c>
      <c r="C5" s="678">
        <v>102.7774</v>
      </c>
      <c r="D5" s="678">
        <v>98.831800000000001</v>
      </c>
      <c r="E5" s="678">
        <v>100.1875</v>
      </c>
      <c r="F5" s="679">
        <v>102.47620000000001</v>
      </c>
      <c r="J5" s="151"/>
      <c r="K5" s="152"/>
    </row>
    <row r="6" spans="1:11" ht="24.95" customHeight="1">
      <c r="A6" s="146" t="s">
        <v>178</v>
      </c>
      <c r="B6" s="680">
        <v>121.09099999999999</v>
      </c>
      <c r="C6" s="680">
        <v>104.8194</v>
      </c>
      <c r="D6" s="680">
        <v>102.4669</v>
      </c>
      <c r="E6" s="680">
        <v>101.17149999999999</v>
      </c>
      <c r="F6" s="681">
        <v>104.0772</v>
      </c>
      <c r="J6" s="154"/>
      <c r="K6" s="152"/>
    </row>
    <row r="7" spans="1:11" ht="24.95" customHeight="1">
      <c r="A7" s="155" t="s">
        <v>179</v>
      </c>
      <c r="B7" s="682">
        <v>132.96960000000001</v>
      </c>
      <c r="C7" s="682">
        <v>114.8352</v>
      </c>
      <c r="D7" s="682">
        <v>99.806899999999999</v>
      </c>
      <c r="E7" s="682">
        <v>99.864500000000007</v>
      </c>
      <c r="F7" s="683">
        <v>118.2747</v>
      </c>
      <c r="J7" s="154"/>
      <c r="K7" s="152"/>
    </row>
    <row r="8" spans="1:11" ht="24.95" customHeight="1">
      <c r="A8" s="157" t="s">
        <v>180</v>
      </c>
      <c r="B8" s="682">
        <v>116.7525</v>
      </c>
      <c r="C8" s="682">
        <v>104.6696</v>
      </c>
      <c r="D8" s="682">
        <v>103.5535</v>
      </c>
      <c r="E8" s="682">
        <v>101.6935</v>
      </c>
      <c r="F8" s="683">
        <v>103.1833</v>
      </c>
      <c r="J8" s="154"/>
      <c r="K8" s="152"/>
    </row>
    <row r="9" spans="1:11" ht="24.95" customHeight="1">
      <c r="A9" s="157" t="s">
        <v>181</v>
      </c>
      <c r="B9" s="682">
        <v>131.4006</v>
      </c>
      <c r="C9" s="682">
        <v>100.10339999999999</v>
      </c>
      <c r="D9" s="682">
        <v>100.05670000000001</v>
      </c>
      <c r="E9" s="682">
        <v>100</v>
      </c>
      <c r="F9" s="683">
        <v>99.976799999999997</v>
      </c>
      <c r="J9" s="154"/>
      <c r="K9" s="152"/>
    </row>
    <row r="10" spans="1:11" ht="24.95" customHeight="1">
      <c r="A10" s="146" t="s">
        <v>182</v>
      </c>
      <c r="B10" s="680">
        <v>117.1223</v>
      </c>
      <c r="C10" s="680">
        <v>102.3616</v>
      </c>
      <c r="D10" s="680">
        <v>101.0018</v>
      </c>
      <c r="E10" s="680">
        <v>100.068</v>
      </c>
      <c r="F10" s="681">
        <v>101.96</v>
      </c>
      <c r="J10" s="158"/>
      <c r="K10" s="152"/>
    </row>
    <row r="11" spans="1:11" ht="24.95" customHeight="1">
      <c r="A11" s="146" t="s">
        <v>183</v>
      </c>
      <c r="B11" s="680">
        <v>91.779899999999998</v>
      </c>
      <c r="C11" s="680">
        <v>92.333299999999994</v>
      </c>
      <c r="D11" s="680">
        <v>92.9101</v>
      </c>
      <c r="E11" s="680">
        <v>99.629800000000003</v>
      </c>
      <c r="F11" s="681">
        <v>93.717500000000001</v>
      </c>
      <c r="J11" s="154"/>
      <c r="K11" s="152"/>
    </row>
    <row r="12" spans="1:11" ht="24.95" customHeight="1">
      <c r="A12" s="159" t="s">
        <v>184</v>
      </c>
      <c r="B12" s="680">
        <v>108.9551</v>
      </c>
      <c r="C12" s="680">
        <v>102.6767</v>
      </c>
      <c r="D12" s="680">
        <v>101.2983</v>
      </c>
      <c r="E12" s="680">
        <v>100.1108</v>
      </c>
      <c r="F12" s="681">
        <v>102.2047</v>
      </c>
      <c r="J12" s="158"/>
      <c r="K12" s="152"/>
    </row>
    <row r="13" spans="1:11" ht="24.95" customHeight="1">
      <c r="A13" s="146" t="s">
        <v>185</v>
      </c>
      <c r="B13" s="680">
        <v>107.693</v>
      </c>
      <c r="C13" s="680">
        <v>101.3274</v>
      </c>
      <c r="D13" s="680">
        <v>101.34269999999999</v>
      </c>
      <c r="E13" s="680">
        <v>100.14400000000001</v>
      </c>
      <c r="F13" s="680">
        <v>101.9098</v>
      </c>
      <c r="J13" s="160"/>
      <c r="K13" s="152"/>
    </row>
    <row r="14" spans="1:11" ht="24.95" customHeight="1">
      <c r="A14" s="146" t="s">
        <v>186</v>
      </c>
      <c r="B14" s="680">
        <v>111.8385</v>
      </c>
      <c r="C14" s="680">
        <v>106.0104</v>
      </c>
      <c r="D14" s="680">
        <v>100.32250000000001</v>
      </c>
      <c r="E14" s="680">
        <v>99.706500000000005</v>
      </c>
      <c r="F14" s="681">
        <v>106.2363</v>
      </c>
      <c r="J14" s="154"/>
      <c r="K14" s="152"/>
    </row>
    <row r="15" spans="1:11" ht="24.95" customHeight="1">
      <c r="A15" s="161" t="s">
        <v>187</v>
      </c>
      <c r="B15" s="682">
        <v>110.4997</v>
      </c>
      <c r="C15" s="682">
        <v>107.7775</v>
      </c>
      <c r="D15" s="682">
        <v>100</v>
      </c>
      <c r="E15" s="682">
        <v>100</v>
      </c>
      <c r="F15" s="683">
        <v>107.7775</v>
      </c>
      <c r="J15" s="154"/>
      <c r="K15" s="152"/>
    </row>
    <row r="16" spans="1:11" ht="24.95" customHeight="1">
      <c r="A16" s="146" t="s">
        <v>188</v>
      </c>
      <c r="B16" s="680">
        <v>107.8064</v>
      </c>
      <c r="C16" s="680">
        <v>103.40560000000001</v>
      </c>
      <c r="D16" s="680">
        <v>103.4773</v>
      </c>
      <c r="E16" s="680">
        <v>98.528000000000006</v>
      </c>
      <c r="F16" s="681">
        <v>101.7256</v>
      </c>
      <c r="J16" s="160"/>
      <c r="K16" s="152"/>
    </row>
    <row r="17" spans="1:11" ht="24.95" customHeight="1">
      <c r="A17" s="146" t="s">
        <v>189</v>
      </c>
      <c r="B17" s="680">
        <v>91.607100000000003</v>
      </c>
      <c r="C17" s="680">
        <v>94.805099999999996</v>
      </c>
      <c r="D17" s="680">
        <v>96.508099999999999</v>
      </c>
      <c r="E17" s="680">
        <v>99.828100000000006</v>
      </c>
      <c r="F17" s="680">
        <v>96.791499999999999</v>
      </c>
      <c r="J17" s="159"/>
      <c r="K17" s="162"/>
    </row>
    <row r="18" spans="1:11" ht="24.95" customHeight="1">
      <c r="A18" s="146" t="s">
        <v>190</v>
      </c>
      <c r="B18" s="680">
        <v>126.57689999999999</v>
      </c>
      <c r="C18" s="680">
        <v>107.87090000000001</v>
      </c>
      <c r="D18" s="680">
        <v>72.847200000000001</v>
      </c>
      <c r="E18" s="680">
        <v>99.911699999999996</v>
      </c>
      <c r="F18" s="680">
        <v>105.03959999999999</v>
      </c>
      <c r="J18" s="155"/>
      <c r="K18" s="156"/>
    </row>
    <row r="19" spans="1:11" ht="24.95" customHeight="1">
      <c r="A19" s="161" t="s">
        <v>191</v>
      </c>
      <c r="B19" s="683">
        <v>126.8039</v>
      </c>
      <c r="C19" s="683">
        <v>108.9543</v>
      </c>
      <c r="D19" s="683">
        <v>69.227199999999996</v>
      </c>
      <c r="E19" s="683">
        <v>100</v>
      </c>
      <c r="F19" s="682">
        <v>105.50020000000001</v>
      </c>
      <c r="J19" s="146"/>
      <c r="K19" s="153"/>
    </row>
    <row r="20" spans="1:11" ht="24.95" customHeight="1">
      <c r="A20" s="146" t="s">
        <v>192</v>
      </c>
      <c r="B20" s="681">
        <v>97.532300000000006</v>
      </c>
      <c r="C20" s="681">
        <v>101.23</v>
      </c>
      <c r="D20" s="681">
        <v>100.0386</v>
      </c>
      <c r="E20" s="681">
        <v>99.075900000000004</v>
      </c>
      <c r="F20" s="680">
        <v>102.3473</v>
      </c>
      <c r="J20" s="146"/>
      <c r="K20" s="153"/>
    </row>
    <row r="21" spans="1:11" ht="24.95" customHeight="1">
      <c r="A21" s="159" t="s">
        <v>193</v>
      </c>
      <c r="B21" s="681">
        <v>114.9859</v>
      </c>
      <c r="C21" s="681">
        <v>105.2779</v>
      </c>
      <c r="D21" s="681">
        <v>101.16849999999999</v>
      </c>
      <c r="E21" s="681">
        <v>100.0232</v>
      </c>
      <c r="F21" s="680">
        <v>106.54130000000001</v>
      </c>
      <c r="J21" s="159"/>
      <c r="K21" s="153"/>
    </row>
    <row r="22" spans="1:11" ht="24.95" customHeight="1">
      <c r="A22" s="150" t="s">
        <v>194</v>
      </c>
      <c r="B22" s="678">
        <v>198.49520000000001</v>
      </c>
      <c r="C22" s="678">
        <v>134.73949999999999</v>
      </c>
      <c r="D22" s="678">
        <v>121.98739999999999</v>
      </c>
      <c r="E22" s="678">
        <v>102.8039</v>
      </c>
      <c r="F22" s="678">
        <v>126.3535</v>
      </c>
    </row>
    <row r="23" spans="1:11" ht="24.95" customHeight="1">
      <c r="A23" s="150" t="s">
        <v>195</v>
      </c>
      <c r="B23" s="678">
        <v>109.0853</v>
      </c>
      <c r="C23" s="678">
        <v>109.2003</v>
      </c>
      <c r="D23" s="678">
        <v>104.8288</v>
      </c>
      <c r="E23" s="678">
        <v>100.7937</v>
      </c>
      <c r="F23" s="678">
        <v>105.77</v>
      </c>
    </row>
    <row r="24" spans="1:11" ht="24.95" customHeight="1">
      <c r="A24" s="163"/>
    </row>
  </sheetData>
  <mergeCells count="3">
    <mergeCell ref="B3:E3"/>
    <mergeCell ref="F3:F4"/>
    <mergeCell ref="A1:F1"/>
  </mergeCells>
  <printOptions horizontalCentered="1"/>
  <pageMargins left="0.45" right="0.24" top="0.51181102362204722" bottom="0.51181102362204722" header="0.43307086614173229" footer="0.31496062992125984"/>
  <pageSetup paperSize="9" firstPageNumber="19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235EE-28B1-4766-8315-78C9F85A6091}">
  <sheetPr>
    <tabColor theme="4"/>
  </sheetPr>
  <dimension ref="A1:D21"/>
  <sheetViews>
    <sheetView workbookViewId="0">
      <selection activeCell="B4" sqref="B4"/>
    </sheetView>
  </sheetViews>
  <sheetFormatPr defaultColWidth="9" defaultRowHeight="15.75"/>
  <cols>
    <col min="1" max="1" width="41" style="114" customWidth="1"/>
    <col min="2" max="3" width="15.375" style="68" customWidth="1"/>
    <col min="4" max="4" width="11.625" style="68" customWidth="1"/>
    <col min="5" max="5" width="8.375" style="68" bestFit="1" customWidth="1"/>
    <col min="6" max="16384" width="9" style="68"/>
  </cols>
  <sheetData>
    <row r="1" spans="1:4" ht="29.25" customHeight="1">
      <c r="A1" s="798" t="s">
        <v>709</v>
      </c>
      <c r="B1" s="798"/>
      <c r="C1" s="798"/>
    </row>
    <row r="2" spans="1:4">
      <c r="A2" s="164"/>
      <c r="B2" s="70"/>
      <c r="C2" s="165" t="s">
        <v>196</v>
      </c>
    </row>
    <row r="3" spans="1:4" ht="63">
      <c r="A3" s="166"/>
      <c r="B3" s="187" t="s">
        <v>712</v>
      </c>
      <c r="C3" s="187" t="s">
        <v>707</v>
      </c>
      <c r="D3" s="167"/>
    </row>
    <row r="4" spans="1:4" ht="23.25" customHeight="1">
      <c r="A4" s="168" t="s">
        <v>197</v>
      </c>
      <c r="B4" s="654">
        <v>5520185561.4633999</v>
      </c>
      <c r="C4" s="655">
        <v>131.07309553667332</v>
      </c>
      <c r="D4" s="171"/>
    </row>
    <row r="5" spans="1:4" ht="23.25" customHeight="1">
      <c r="A5" s="168" t="s">
        <v>148</v>
      </c>
      <c r="B5" s="656"/>
      <c r="C5" s="656"/>
      <c r="D5" s="171"/>
    </row>
    <row r="6" spans="1:4" ht="23.25" customHeight="1">
      <c r="A6" s="114" t="s">
        <v>198</v>
      </c>
      <c r="B6" s="656">
        <v>0</v>
      </c>
      <c r="C6" s="656">
        <v>0</v>
      </c>
      <c r="D6" s="171"/>
    </row>
    <row r="7" spans="1:4" ht="23.25" customHeight="1">
      <c r="A7" s="114" t="s">
        <v>199</v>
      </c>
      <c r="B7" s="656">
        <v>114492456.65200001</v>
      </c>
      <c r="C7" s="657">
        <v>80.496130810173369</v>
      </c>
      <c r="D7" s="171"/>
    </row>
    <row r="8" spans="1:4" ht="23.25" customHeight="1">
      <c r="A8" s="114" t="s">
        <v>200</v>
      </c>
      <c r="B8" s="656">
        <v>0</v>
      </c>
      <c r="C8" s="656">
        <v>0</v>
      </c>
      <c r="D8" s="171"/>
    </row>
    <row r="9" spans="1:4" ht="23.25" customHeight="1">
      <c r="A9" s="114" t="s">
        <v>201</v>
      </c>
      <c r="B9" s="656">
        <v>125152885.6118</v>
      </c>
      <c r="C9" s="657">
        <v>358.82543421825221</v>
      </c>
      <c r="D9" s="171"/>
    </row>
    <row r="10" spans="1:4" ht="23.25" customHeight="1">
      <c r="A10" s="114" t="s">
        <v>202</v>
      </c>
      <c r="B10" s="656">
        <v>3101556756.0057998</v>
      </c>
      <c r="C10" s="657">
        <v>144.62992639855506</v>
      </c>
      <c r="D10" s="171"/>
    </row>
    <row r="11" spans="1:4" ht="23.25" customHeight="1">
      <c r="A11" s="114" t="s">
        <v>203</v>
      </c>
      <c r="B11" s="656">
        <v>0</v>
      </c>
      <c r="C11" s="656">
        <v>0</v>
      </c>
      <c r="D11" s="171"/>
    </row>
    <row r="12" spans="1:4" ht="23.25" customHeight="1">
      <c r="A12" s="114" t="s">
        <v>204</v>
      </c>
      <c r="B12" s="656">
        <v>22249.398099999999</v>
      </c>
      <c r="C12" s="657">
        <v>91.420898109259667</v>
      </c>
      <c r="D12" s="171"/>
    </row>
    <row r="13" spans="1:4" ht="23.25" customHeight="1">
      <c r="A13" s="114" t="s">
        <v>205</v>
      </c>
      <c r="B13" s="656">
        <v>781685988.13979983</v>
      </c>
      <c r="C13" s="657">
        <v>119.00197636836616</v>
      </c>
      <c r="D13" s="171"/>
    </row>
    <row r="14" spans="1:4" ht="23.25" customHeight="1">
      <c r="A14" s="114" t="s">
        <v>206</v>
      </c>
      <c r="B14" s="656">
        <v>9446437.1272999998</v>
      </c>
      <c r="C14" s="657">
        <v>309.86005282151285</v>
      </c>
      <c r="D14" s="171"/>
    </row>
    <row r="15" spans="1:4" ht="23.25" customHeight="1">
      <c r="A15" s="114" t="s">
        <v>207</v>
      </c>
      <c r="B15" s="656">
        <v>225769463.71150002</v>
      </c>
      <c r="C15" s="657">
        <v>152.89076801161849</v>
      </c>
      <c r="D15" s="171"/>
    </row>
    <row r="16" spans="1:4" ht="23.25" customHeight="1">
      <c r="A16" s="114" t="s">
        <v>208</v>
      </c>
      <c r="B16" s="656">
        <v>122505542.58439998</v>
      </c>
      <c r="C16" s="657">
        <v>96.609375563651994</v>
      </c>
      <c r="D16" s="171"/>
    </row>
    <row r="17" spans="1:4" ht="23.25" customHeight="1">
      <c r="A17" s="114" t="s">
        <v>209</v>
      </c>
      <c r="B17" s="656">
        <v>34237483.085199997</v>
      </c>
      <c r="C17" s="657">
        <v>66.223031510066122</v>
      </c>
      <c r="D17" s="171"/>
    </row>
    <row r="18" spans="1:4" ht="23.25" customHeight="1">
      <c r="A18" s="114" t="s">
        <v>210</v>
      </c>
      <c r="B18" s="656">
        <v>353568.77300000004</v>
      </c>
      <c r="C18" s="657">
        <v>164.46749440103076</v>
      </c>
      <c r="D18" s="171"/>
    </row>
    <row r="19" spans="1:4" ht="23.25" customHeight="1">
      <c r="A19" s="114" t="s">
        <v>211</v>
      </c>
      <c r="B19" s="656">
        <v>1004962730.3744999</v>
      </c>
      <c r="C19" s="657">
        <v>111.21594999340215</v>
      </c>
    </row>
    <row r="20" spans="1:4" ht="15.75" customHeight="1">
      <c r="B20" s="173"/>
      <c r="C20" s="173"/>
    </row>
    <row r="21" spans="1:4">
      <c r="A21" s="174" t="s">
        <v>516</v>
      </c>
    </row>
  </sheetData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B4484-7E2E-4080-8F11-295C0BEF7B49}">
  <sheetPr>
    <tabColor theme="4"/>
  </sheetPr>
  <dimension ref="A1:F21"/>
  <sheetViews>
    <sheetView workbookViewId="0">
      <selection activeCell="B4" sqref="B4"/>
    </sheetView>
  </sheetViews>
  <sheetFormatPr defaultColWidth="9" defaultRowHeight="15.75"/>
  <cols>
    <col min="1" max="1" width="40.375" style="114" customWidth="1"/>
    <col min="2" max="3" width="15.375" style="68" customWidth="1"/>
    <col min="4" max="4" width="12.375" style="68" customWidth="1"/>
    <col min="5" max="6" width="14.75" style="68" bestFit="1" customWidth="1"/>
    <col min="7" max="16384" width="9" style="68"/>
  </cols>
  <sheetData>
    <row r="1" spans="1:6" ht="33" customHeight="1">
      <c r="A1" s="798" t="s">
        <v>708</v>
      </c>
      <c r="B1" s="798"/>
      <c r="C1" s="798"/>
    </row>
    <row r="2" spans="1:6">
      <c r="A2" s="164"/>
      <c r="B2" s="70"/>
      <c r="C2" s="165" t="s">
        <v>196</v>
      </c>
    </row>
    <row r="3" spans="1:6" ht="63">
      <c r="A3" s="166"/>
      <c r="B3" s="187" t="s">
        <v>713</v>
      </c>
      <c r="C3" s="187" t="s">
        <v>707</v>
      </c>
      <c r="D3" s="167"/>
    </row>
    <row r="4" spans="1:6" ht="26.25" customHeight="1">
      <c r="A4" s="168" t="s">
        <v>197</v>
      </c>
      <c r="B4" s="169">
        <v>5318990805.5093994</v>
      </c>
      <c r="C4" s="170">
        <v>120.11630152476751</v>
      </c>
      <c r="D4" s="171"/>
      <c r="E4" s="108"/>
      <c r="F4" s="108"/>
    </row>
    <row r="5" spans="1:6" ht="26.25" customHeight="1">
      <c r="A5" s="168" t="s">
        <v>148</v>
      </c>
      <c r="B5" s="172"/>
      <c r="C5" s="172"/>
      <c r="D5" s="171"/>
      <c r="F5" s="82"/>
    </row>
    <row r="6" spans="1:6" ht="26.25" customHeight="1">
      <c r="A6" s="114" t="s">
        <v>198</v>
      </c>
      <c r="B6" s="172">
        <v>0</v>
      </c>
      <c r="C6" s="172">
        <v>0</v>
      </c>
      <c r="D6" s="171"/>
    </row>
    <row r="7" spans="1:6" ht="26.25" customHeight="1">
      <c r="A7" s="114" t="s">
        <v>199</v>
      </c>
      <c r="B7" s="172">
        <v>36751281.449600004</v>
      </c>
      <c r="C7" s="171">
        <v>85.477088060883332</v>
      </c>
      <c r="D7" s="171"/>
    </row>
    <row r="8" spans="1:6" ht="26.25" customHeight="1">
      <c r="A8" s="114" t="s">
        <v>200</v>
      </c>
      <c r="B8" s="172">
        <v>0</v>
      </c>
      <c r="C8" s="172">
        <v>0</v>
      </c>
      <c r="D8" s="171"/>
    </row>
    <row r="9" spans="1:6" ht="26.25" customHeight="1">
      <c r="A9" s="114" t="s">
        <v>201</v>
      </c>
      <c r="B9" s="172">
        <v>9222652.7208999991</v>
      </c>
      <c r="C9" s="171">
        <v>71.393613960345974</v>
      </c>
      <c r="D9" s="171"/>
    </row>
    <row r="10" spans="1:6" ht="26.25" customHeight="1">
      <c r="A10" s="114" t="s">
        <v>202</v>
      </c>
      <c r="B10" s="172">
        <v>1780499203.7466998</v>
      </c>
      <c r="C10" s="171">
        <v>163.41483424864546</v>
      </c>
      <c r="D10" s="171"/>
    </row>
    <row r="11" spans="1:6" ht="26.25" customHeight="1">
      <c r="A11" s="114" t="s">
        <v>203</v>
      </c>
      <c r="B11" s="172">
        <v>0</v>
      </c>
      <c r="C11" s="172">
        <v>0</v>
      </c>
      <c r="D11" s="171"/>
    </row>
    <row r="12" spans="1:6" ht="26.25" customHeight="1">
      <c r="A12" s="114" t="s">
        <v>204</v>
      </c>
      <c r="B12" s="172">
        <v>33653.167700000005</v>
      </c>
      <c r="C12" s="171">
        <v>145.9459215311241</v>
      </c>
      <c r="D12" s="171"/>
    </row>
    <row r="13" spans="1:6" s="119" customFormat="1" ht="26.25" customHeight="1">
      <c r="A13" s="114" t="s">
        <v>205</v>
      </c>
      <c r="B13" s="172">
        <v>1073790428.6501999</v>
      </c>
      <c r="C13" s="171">
        <v>125.85037991262013</v>
      </c>
      <c r="D13" s="175"/>
    </row>
    <row r="14" spans="1:6" ht="26.25" customHeight="1">
      <c r="A14" s="114" t="s">
        <v>206</v>
      </c>
      <c r="B14" s="172">
        <v>57904184.399800003</v>
      </c>
      <c r="C14" s="171">
        <v>112.81108214361825</v>
      </c>
      <c r="D14" s="171"/>
    </row>
    <row r="15" spans="1:6" ht="26.25" customHeight="1">
      <c r="A15" s="114" t="s">
        <v>207</v>
      </c>
      <c r="B15" s="172">
        <v>1128750132.7550001</v>
      </c>
      <c r="C15" s="171">
        <v>98.808236891623864</v>
      </c>
      <c r="D15" s="171"/>
    </row>
    <row r="16" spans="1:6" ht="26.25" customHeight="1">
      <c r="A16" s="114" t="s">
        <v>208</v>
      </c>
      <c r="B16" s="172">
        <v>74131554.571800008</v>
      </c>
      <c r="C16" s="171">
        <v>88.647318531835637</v>
      </c>
      <c r="D16" s="171"/>
    </row>
    <row r="17" spans="1:4" ht="26.25" customHeight="1">
      <c r="A17" s="114" t="s">
        <v>209</v>
      </c>
      <c r="B17" s="172">
        <v>350858460.27289999</v>
      </c>
      <c r="C17" s="171">
        <v>93.88146447772229</v>
      </c>
      <c r="D17" s="171"/>
    </row>
    <row r="18" spans="1:4" ht="26.25" customHeight="1">
      <c r="A18" s="114" t="s">
        <v>210</v>
      </c>
      <c r="B18" s="172">
        <v>1874476.8844999997</v>
      </c>
      <c r="C18" s="171">
        <v>75.48349844777394</v>
      </c>
      <c r="D18" s="171"/>
    </row>
    <row r="19" spans="1:4" ht="26.25" customHeight="1">
      <c r="A19" s="114" t="s">
        <v>211</v>
      </c>
      <c r="B19" s="172">
        <v>805174776.89030004</v>
      </c>
      <c r="C19" s="171">
        <v>103.76605626182059</v>
      </c>
    </row>
    <row r="20" spans="1:4">
      <c r="B20" s="173"/>
      <c r="C20" s="173"/>
    </row>
    <row r="21" spans="1:4">
      <c r="A21" s="174" t="s">
        <v>711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E50F8-5E07-41F2-AA62-3ACB173DAFC4}">
  <sheetPr>
    <tabColor rgb="FF00B050"/>
  </sheetPr>
  <dimension ref="A1:AP378"/>
  <sheetViews>
    <sheetView workbookViewId="0">
      <pane xSplit="3" ySplit="5" topLeftCell="D66" activePane="bottomRight" state="frozen"/>
      <selection activeCell="L29" sqref="L29"/>
      <selection pane="topRight" activeCell="L29" sqref="L29"/>
      <selection pane="bottomLeft" activeCell="L29" sqref="L29"/>
      <selection pane="bottomRight" activeCell="L29" sqref="L29"/>
    </sheetView>
  </sheetViews>
  <sheetFormatPr defaultColWidth="9" defaultRowHeight="15.75"/>
  <cols>
    <col min="1" max="1" width="57.125" style="198" customWidth="1"/>
    <col min="2" max="2" width="10" style="198" customWidth="1"/>
    <col min="3" max="3" width="9.25" style="332" customWidth="1"/>
    <col min="4" max="4" width="12.125" style="332" customWidth="1"/>
    <col min="5" max="5" width="12.625" style="333" customWidth="1"/>
    <col min="6" max="6" width="12.875" style="333" customWidth="1"/>
    <col min="7" max="7" width="14.125" style="334" customWidth="1"/>
    <col min="8" max="8" width="14.125" style="333" customWidth="1"/>
    <col min="9" max="9" width="8.875" style="333" customWidth="1"/>
    <col min="10" max="10" width="12.5" style="333" customWidth="1"/>
    <col min="11" max="11" width="10.625" style="555" customWidth="1"/>
    <col min="12" max="16384" width="9" style="198"/>
  </cols>
  <sheetData>
    <row r="1" spans="1:42" ht="36" customHeight="1">
      <c r="A1" s="719" t="s">
        <v>517</v>
      </c>
      <c r="B1" s="719"/>
      <c r="C1" s="719"/>
      <c r="D1" s="719"/>
      <c r="E1" s="719"/>
      <c r="F1" s="719"/>
      <c r="G1" s="719"/>
      <c r="H1" s="719"/>
      <c r="I1" s="719"/>
      <c r="J1" s="719"/>
      <c r="K1" s="719"/>
    </row>
    <row r="2" spans="1:42">
      <c r="A2" s="199"/>
      <c r="B2" s="199"/>
      <c r="C2" s="199"/>
      <c r="D2" s="199"/>
      <c r="E2" s="199"/>
      <c r="F2" s="199"/>
      <c r="G2" s="200"/>
      <c r="H2" s="199"/>
      <c r="I2" s="199"/>
      <c r="J2" s="199"/>
      <c r="K2" s="537"/>
    </row>
    <row r="3" spans="1:42" ht="44.25" customHeight="1">
      <c r="A3" s="720" t="s">
        <v>297</v>
      </c>
      <c r="B3" s="722" t="s">
        <v>298</v>
      </c>
      <c r="C3" s="724" t="s">
        <v>299</v>
      </c>
      <c r="D3" s="725">
        <v>2023</v>
      </c>
      <c r="E3" s="725"/>
      <c r="F3" s="725">
        <v>2024</v>
      </c>
      <c r="G3" s="725"/>
      <c r="H3" s="725"/>
      <c r="I3" s="726" t="s">
        <v>662</v>
      </c>
      <c r="J3" s="726"/>
      <c r="K3" s="727" t="s">
        <v>573</v>
      </c>
      <c r="L3" s="717" t="s">
        <v>575</v>
      </c>
      <c r="M3" s="716" t="s">
        <v>576</v>
      </c>
    </row>
    <row r="4" spans="1:42" s="205" customFormat="1" ht="42" customHeight="1">
      <c r="A4" s="721"/>
      <c r="B4" s="723"/>
      <c r="C4" s="724"/>
      <c r="D4" s="381" t="s">
        <v>300</v>
      </c>
      <c r="E4" s="382" t="s">
        <v>12</v>
      </c>
      <c r="F4" s="382" t="s">
        <v>295</v>
      </c>
      <c r="G4" s="381" t="s">
        <v>574</v>
      </c>
      <c r="H4" s="382" t="s">
        <v>12</v>
      </c>
      <c r="I4" s="389" t="s">
        <v>523</v>
      </c>
      <c r="J4" s="389" t="s">
        <v>11</v>
      </c>
      <c r="K4" s="727"/>
      <c r="L4" s="718"/>
      <c r="M4" s="716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204"/>
    </row>
    <row r="5" spans="1:42">
      <c r="A5" s="206"/>
      <c r="B5" s="207"/>
      <c r="C5" s="208"/>
      <c r="D5" s="208"/>
      <c r="E5" s="207"/>
      <c r="F5" s="207"/>
      <c r="G5" s="209"/>
      <c r="H5" s="207"/>
      <c r="I5" s="207"/>
      <c r="J5" s="207"/>
      <c r="K5" s="538"/>
    </row>
    <row r="6" spans="1:42" ht="14.25" customHeight="1">
      <c r="A6" s="210" t="s">
        <v>301</v>
      </c>
      <c r="B6" s="211"/>
      <c r="C6" s="212"/>
      <c r="D6" s="212"/>
      <c r="E6" s="210"/>
      <c r="F6" s="210"/>
      <c r="G6" s="213"/>
      <c r="H6" s="210"/>
      <c r="I6" s="210"/>
      <c r="J6" s="210"/>
      <c r="K6" s="539"/>
    </row>
    <row r="7" spans="1:42" ht="15" customHeight="1">
      <c r="A7" s="214" t="s">
        <v>302</v>
      </c>
      <c r="B7" s="214" t="s">
        <v>303</v>
      </c>
      <c r="C7" s="215"/>
      <c r="D7" s="215"/>
      <c r="E7" s="216"/>
      <c r="F7" s="216"/>
      <c r="G7" s="217"/>
      <c r="H7" s="218"/>
      <c r="I7" s="218"/>
      <c r="J7" s="216"/>
      <c r="K7" s="216"/>
    </row>
    <row r="8" spans="1:42" ht="31.5">
      <c r="A8" s="219" t="s">
        <v>304</v>
      </c>
      <c r="B8" s="214"/>
      <c r="C8" s="215" t="s">
        <v>305</v>
      </c>
      <c r="D8" s="215"/>
      <c r="E8" s="220"/>
      <c r="F8" s="220"/>
      <c r="G8" s="217"/>
      <c r="H8" s="220">
        <v>558</v>
      </c>
      <c r="I8" s="221"/>
      <c r="J8" s="220"/>
      <c r="K8" s="216">
        <v>91.776315789473685</v>
      </c>
    </row>
    <row r="9" spans="1:42" ht="14.25" customHeight="1">
      <c r="A9" s="219" t="s">
        <v>306</v>
      </c>
      <c r="B9" s="214"/>
      <c r="C9" s="215" t="s">
        <v>100</v>
      </c>
      <c r="D9" s="215"/>
      <c r="E9" s="220"/>
      <c r="F9" s="220"/>
      <c r="G9" s="217"/>
      <c r="H9" s="220">
        <v>5523.7582132210018</v>
      </c>
      <c r="I9" s="221"/>
      <c r="J9" s="220"/>
      <c r="K9" s="216">
        <v>110.94584785938919</v>
      </c>
    </row>
    <row r="10" spans="1:42" ht="14.25" customHeight="1">
      <c r="A10" s="219" t="s">
        <v>307</v>
      </c>
      <c r="B10" s="214"/>
      <c r="C10" s="215" t="s">
        <v>285</v>
      </c>
      <c r="D10" s="215"/>
      <c r="E10" s="220"/>
      <c r="F10" s="220"/>
      <c r="G10" s="217"/>
      <c r="H10" s="220">
        <v>5171</v>
      </c>
      <c r="I10" s="221"/>
      <c r="J10" s="220"/>
      <c r="K10" s="216">
        <v>162.81486146095716</v>
      </c>
    </row>
    <row r="11" spans="1:42" ht="14.25" customHeight="1">
      <c r="A11" s="214" t="s">
        <v>308</v>
      </c>
      <c r="B11" s="214" t="s">
        <v>303</v>
      </c>
      <c r="C11" s="215" t="s">
        <v>305</v>
      </c>
      <c r="D11" s="215"/>
      <c r="E11" s="220"/>
      <c r="F11" s="220"/>
      <c r="G11" s="217"/>
      <c r="H11" s="221">
        <v>649</v>
      </c>
      <c r="I11" s="221"/>
      <c r="J11" s="220"/>
      <c r="K11" s="218">
        <v>138.37953091684435</v>
      </c>
    </row>
    <row r="12" spans="1:42" ht="14.25" customHeight="1">
      <c r="A12" s="214" t="s">
        <v>309</v>
      </c>
      <c r="B12" s="214" t="s">
        <v>303</v>
      </c>
      <c r="C12" s="215" t="s">
        <v>305</v>
      </c>
      <c r="D12" s="215"/>
      <c r="E12" s="220"/>
      <c r="F12" s="220"/>
      <c r="G12" s="217"/>
      <c r="H12" s="221">
        <v>69</v>
      </c>
      <c r="I12" s="221"/>
      <c r="J12" s="220"/>
      <c r="K12" s="218">
        <v>191.66666666666669</v>
      </c>
    </row>
    <row r="13" spans="1:42" ht="14.25" customHeight="1">
      <c r="A13" s="214" t="s">
        <v>310</v>
      </c>
      <c r="B13" s="214" t="s">
        <v>311</v>
      </c>
      <c r="C13" s="215" t="s">
        <v>305</v>
      </c>
      <c r="D13" s="215"/>
      <c r="E13" s="220"/>
      <c r="F13" s="220"/>
      <c r="G13" s="217"/>
      <c r="H13" s="220">
        <v>200</v>
      </c>
      <c r="I13" s="220"/>
      <c r="J13" s="220"/>
      <c r="K13" s="216">
        <v>134.2281879194631</v>
      </c>
    </row>
    <row r="14" spans="1:42" ht="14.25" customHeight="1">
      <c r="A14" s="222" t="s">
        <v>312</v>
      </c>
      <c r="B14" s="223"/>
      <c r="C14" s="212"/>
      <c r="D14" s="212"/>
      <c r="E14" s="222"/>
      <c r="F14" s="222"/>
      <c r="G14" s="213"/>
      <c r="H14" s="222"/>
      <c r="I14" s="222"/>
      <c r="J14" s="222"/>
      <c r="K14" s="540"/>
    </row>
    <row r="15" spans="1:42" ht="14.25" customHeight="1">
      <c r="A15" s="224" t="s">
        <v>313</v>
      </c>
      <c r="B15" s="214"/>
      <c r="C15" s="215"/>
      <c r="D15" s="215"/>
      <c r="E15" s="225"/>
      <c r="F15" s="225"/>
      <c r="G15" s="217"/>
      <c r="H15" s="225"/>
      <c r="I15" s="225"/>
      <c r="J15" s="225"/>
      <c r="K15" s="541"/>
    </row>
    <row r="16" spans="1:42" ht="14.25" customHeight="1">
      <c r="A16" s="214" t="s">
        <v>314</v>
      </c>
      <c r="B16" s="214"/>
      <c r="C16" s="215"/>
      <c r="D16" s="215"/>
      <c r="E16" s="226"/>
      <c r="F16" s="226"/>
      <c r="G16" s="217"/>
      <c r="H16" s="226"/>
      <c r="I16" s="226"/>
      <c r="J16" s="226"/>
      <c r="K16" s="216"/>
    </row>
    <row r="17" spans="1:12" ht="14.25" customHeight="1">
      <c r="A17" s="214" t="s">
        <v>315</v>
      </c>
      <c r="B17" s="214"/>
      <c r="C17" s="215"/>
      <c r="D17" s="215"/>
      <c r="E17" s="226"/>
      <c r="F17" s="226"/>
      <c r="G17" s="217"/>
      <c r="H17" s="217">
        <v>16</v>
      </c>
      <c r="I17" s="217"/>
      <c r="J17" s="226"/>
      <c r="K17" s="216">
        <v>177.77777777777777</v>
      </c>
    </row>
    <row r="18" spans="1:12" ht="14.25" customHeight="1">
      <c r="A18" s="227" t="s">
        <v>316</v>
      </c>
      <c r="B18" s="227"/>
      <c r="C18" s="215" t="s">
        <v>317</v>
      </c>
      <c r="D18" s="215"/>
      <c r="E18" s="226"/>
      <c r="F18" s="226"/>
      <c r="G18" s="217"/>
      <c r="H18" s="217">
        <v>10</v>
      </c>
      <c r="I18" s="217"/>
      <c r="J18" s="228"/>
      <c r="K18" s="216">
        <v>200</v>
      </c>
    </row>
    <row r="19" spans="1:12" ht="14.25" customHeight="1">
      <c r="A19" s="227" t="s">
        <v>318</v>
      </c>
      <c r="B19" s="227"/>
      <c r="C19" s="215" t="s">
        <v>100</v>
      </c>
      <c r="D19" s="215"/>
      <c r="E19" s="226"/>
      <c r="F19" s="226"/>
      <c r="G19" s="217"/>
      <c r="H19" s="217">
        <v>6</v>
      </c>
      <c r="I19" s="217"/>
      <c r="J19" s="228"/>
      <c r="K19" s="216">
        <v>150</v>
      </c>
    </row>
    <row r="20" spans="1:12" ht="14.25" customHeight="1">
      <c r="A20" s="227" t="s">
        <v>319</v>
      </c>
      <c r="B20" s="227"/>
      <c r="C20" s="215"/>
      <c r="D20" s="215"/>
      <c r="E20" s="226"/>
      <c r="F20" s="226"/>
      <c r="G20" s="217"/>
      <c r="H20" s="217">
        <f>H22+H21</f>
        <v>2380.5299999999997</v>
      </c>
      <c r="I20" s="217"/>
      <c r="J20" s="228"/>
      <c r="K20" s="542">
        <v>38.667176678215121</v>
      </c>
    </row>
    <row r="21" spans="1:12" ht="14.25" customHeight="1">
      <c r="A21" s="219" t="s">
        <v>320</v>
      </c>
      <c r="B21" s="227"/>
      <c r="C21" s="215" t="s">
        <v>100</v>
      </c>
      <c r="D21" s="215"/>
      <c r="E21" s="226"/>
      <c r="F21" s="226"/>
      <c r="G21" s="217"/>
      <c r="H21" s="217">
        <v>1013.776</v>
      </c>
      <c r="I21" s="217"/>
      <c r="J21" s="228"/>
      <c r="K21" s="216">
        <v>30.599608051334421</v>
      </c>
    </row>
    <row r="22" spans="1:12" ht="14.25" customHeight="1">
      <c r="A22" s="219" t="s">
        <v>321</v>
      </c>
      <c r="B22" s="227"/>
      <c r="C22" s="215" t="s">
        <v>100</v>
      </c>
      <c r="D22" s="215"/>
      <c r="E22" s="226"/>
      <c r="F22" s="226"/>
      <c r="G22" s="217"/>
      <c r="H22" s="217">
        <v>1366.7539999999999</v>
      </c>
      <c r="I22" s="217"/>
      <c r="J22" s="228"/>
      <c r="K22" s="216">
        <v>48.067155607355353</v>
      </c>
    </row>
    <row r="23" spans="1:12" ht="14.25" customHeight="1">
      <c r="A23" s="214" t="s">
        <v>322</v>
      </c>
      <c r="B23" s="214" t="s">
        <v>323</v>
      </c>
      <c r="C23" s="215"/>
      <c r="D23" s="215"/>
      <c r="E23" s="226"/>
      <c r="F23" s="226"/>
      <c r="G23" s="217"/>
      <c r="H23" s="226"/>
      <c r="I23" s="226"/>
      <c r="J23" s="226"/>
      <c r="K23" s="216"/>
    </row>
    <row r="24" spans="1:12" ht="14.25" customHeight="1">
      <c r="A24" s="214" t="s">
        <v>315</v>
      </c>
      <c r="B24" s="214"/>
      <c r="C24" s="215" t="s">
        <v>317</v>
      </c>
      <c r="D24" s="215"/>
      <c r="E24" s="226"/>
      <c r="F24" s="226"/>
      <c r="G24" s="217"/>
      <c r="H24" s="226">
        <f>H26+H25</f>
        <v>41</v>
      </c>
      <c r="I24" s="226"/>
      <c r="J24" s="226"/>
      <c r="K24" s="216">
        <v>157.69230769230768</v>
      </c>
    </row>
    <row r="25" spans="1:12" ht="14.25" customHeight="1">
      <c r="A25" s="227" t="s">
        <v>316</v>
      </c>
      <c r="B25" s="214"/>
      <c r="C25" s="215"/>
      <c r="D25" s="215"/>
      <c r="E25" s="226"/>
      <c r="F25" s="226"/>
      <c r="G25" s="217"/>
      <c r="H25" s="226">
        <v>22</v>
      </c>
      <c r="I25" s="226"/>
      <c r="J25" s="226"/>
      <c r="K25" s="216">
        <v>244.44444444444446</v>
      </c>
    </row>
    <row r="26" spans="1:12" ht="14.25" customHeight="1">
      <c r="A26" s="227" t="s">
        <v>318</v>
      </c>
      <c r="B26" s="214"/>
      <c r="C26" s="215"/>
      <c r="D26" s="215"/>
      <c r="E26" s="226"/>
      <c r="F26" s="226"/>
      <c r="G26" s="217"/>
      <c r="H26" s="226">
        <v>19</v>
      </c>
      <c r="I26" s="226"/>
      <c r="J26" s="226"/>
      <c r="K26" s="216">
        <v>111.76470588235293</v>
      </c>
    </row>
    <row r="27" spans="1:12" ht="14.25" customHeight="1">
      <c r="A27" s="227" t="s">
        <v>319</v>
      </c>
      <c r="B27" s="227"/>
      <c r="C27" s="215" t="s">
        <v>324</v>
      </c>
      <c r="D27" s="215"/>
      <c r="E27" s="226"/>
      <c r="F27" s="226"/>
      <c r="G27" s="217"/>
      <c r="H27" s="226">
        <f>H29+H28</f>
        <v>413.99975800000004</v>
      </c>
      <c r="I27" s="226"/>
      <c r="J27" s="226"/>
      <c r="K27" s="216">
        <v>157.47436387101482</v>
      </c>
    </row>
    <row r="28" spans="1:12" ht="14.25" customHeight="1">
      <c r="A28" s="219" t="s">
        <v>320</v>
      </c>
      <c r="B28" s="227"/>
      <c r="C28" s="215"/>
      <c r="D28" s="215"/>
      <c r="E28" s="226"/>
      <c r="F28" s="226"/>
      <c r="G28" s="217"/>
      <c r="H28" s="226">
        <v>154.16390000000001</v>
      </c>
      <c r="I28" s="226"/>
      <c r="J28" s="226"/>
      <c r="K28" s="216">
        <v>142.86257460073881</v>
      </c>
    </row>
    <row r="29" spans="1:12" ht="14.25" customHeight="1">
      <c r="A29" s="219" t="s">
        <v>321</v>
      </c>
      <c r="B29" s="227"/>
      <c r="C29" s="215"/>
      <c r="D29" s="215"/>
      <c r="E29" s="226"/>
      <c r="F29" s="226"/>
      <c r="G29" s="217"/>
      <c r="H29" s="226">
        <v>259.83585800000003</v>
      </c>
      <c r="I29" s="226"/>
      <c r="J29" s="226"/>
      <c r="K29" s="216">
        <v>167.64776826368353</v>
      </c>
    </row>
    <row r="30" spans="1:12" s="387" customFormat="1" ht="15" customHeight="1">
      <c r="A30" s="234" t="s">
        <v>325</v>
      </c>
      <c r="B30" s="234"/>
      <c r="C30" s="556"/>
      <c r="D30" s="557"/>
      <c r="E30" s="557"/>
      <c r="F30" s="301">
        <v>639160</v>
      </c>
      <c r="G30" s="558">
        <v>706550</v>
      </c>
      <c r="H30" s="301">
        <v>2685377</v>
      </c>
      <c r="I30" s="301"/>
      <c r="J30" s="426">
        <v>123.80995771659077</v>
      </c>
      <c r="K30" s="559">
        <v>115.55336233408778</v>
      </c>
      <c r="L30" s="560">
        <v>34.531393760146592</v>
      </c>
    </row>
    <row r="31" spans="1:12" ht="14.25" customHeight="1">
      <c r="A31" s="234" t="s">
        <v>111</v>
      </c>
      <c r="B31" s="235"/>
      <c r="C31" s="215"/>
      <c r="D31" s="230"/>
      <c r="E31" s="230"/>
      <c r="F31" s="226">
        <v>282500</v>
      </c>
      <c r="G31" s="217">
        <v>277250</v>
      </c>
      <c r="H31" s="226">
        <v>1038423</v>
      </c>
      <c r="I31" s="226"/>
      <c r="J31" s="426">
        <v>118.11442934435308</v>
      </c>
      <c r="K31" s="216">
        <v>109.9721475017474</v>
      </c>
      <c r="L31" s="236">
        <v>20.749266928091515</v>
      </c>
    </row>
    <row r="32" spans="1:12" ht="14.25" customHeight="1">
      <c r="A32" s="237" t="s">
        <v>112</v>
      </c>
      <c r="B32" s="238"/>
      <c r="C32" s="215"/>
      <c r="D32" s="230"/>
      <c r="E32" s="230"/>
      <c r="F32" s="226">
        <v>130950</v>
      </c>
      <c r="G32" s="217">
        <v>119250</v>
      </c>
      <c r="H32" s="226">
        <v>611863</v>
      </c>
      <c r="I32" s="226"/>
      <c r="J32" s="432">
        <v>71.902321374736204</v>
      </c>
      <c r="K32" s="216">
        <v>76.687054282025883</v>
      </c>
      <c r="L32" s="236">
        <v>19.00570454111292</v>
      </c>
    </row>
    <row r="33" spans="1:12" ht="14.25" customHeight="1">
      <c r="A33" s="239" t="s">
        <v>113</v>
      </c>
      <c r="B33" s="227"/>
      <c r="C33" s="215" t="s">
        <v>37</v>
      </c>
      <c r="D33" s="230"/>
      <c r="E33" s="230"/>
      <c r="F33" s="226">
        <v>77950</v>
      </c>
      <c r="G33" s="217">
        <v>85890</v>
      </c>
      <c r="H33" s="226">
        <v>240755</v>
      </c>
      <c r="I33" s="226"/>
      <c r="J33" s="435">
        <v>223.09090909090909</v>
      </c>
      <c r="K33" s="216">
        <v>160.34299034299033</v>
      </c>
      <c r="L33" s="236">
        <v>52.913186813186812</v>
      </c>
    </row>
    <row r="34" spans="1:12" ht="14.25" customHeight="1">
      <c r="A34" s="240" t="s">
        <v>114</v>
      </c>
      <c r="B34" s="227"/>
      <c r="C34" s="215" t="s">
        <v>37</v>
      </c>
      <c r="D34" s="230"/>
      <c r="E34" s="230"/>
      <c r="F34" s="226">
        <v>20500</v>
      </c>
      <c r="G34" s="217">
        <v>23700</v>
      </c>
      <c r="H34" s="226">
        <v>67960</v>
      </c>
      <c r="I34" s="226"/>
      <c r="J34" s="435">
        <v>2154.5454545454545</v>
      </c>
      <c r="K34" s="216">
        <v>2046.9879518072289</v>
      </c>
      <c r="L34" s="236">
        <v>15.328401299169974</v>
      </c>
    </row>
    <row r="35" spans="1:12" ht="14.25" customHeight="1">
      <c r="A35" s="237" t="s">
        <v>115</v>
      </c>
      <c r="B35" s="227"/>
      <c r="C35" s="215" t="s">
        <v>37</v>
      </c>
      <c r="D35" s="230"/>
      <c r="E35" s="230"/>
      <c r="F35" s="226">
        <v>11600</v>
      </c>
      <c r="G35" s="217">
        <v>12600</v>
      </c>
      <c r="H35" s="226">
        <v>40450</v>
      </c>
      <c r="I35" s="226"/>
      <c r="J35" s="435">
        <v>62.068965517241381</v>
      </c>
      <c r="K35" s="216">
        <v>96.035137701804373</v>
      </c>
      <c r="L35" s="236">
        <v>40.450000000000003</v>
      </c>
    </row>
    <row r="36" spans="1:12" ht="14.25" customHeight="1">
      <c r="A36" s="240" t="s">
        <v>116</v>
      </c>
      <c r="B36" s="227"/>
      <c r="C36" s="215" t="s">
        <v>37</v>
      </c>
      <c r="D36" s="230"/>
      <c r="E36" s="230"/>
      <c r="F36" s="226">
        <v>1250</v>
      </c>
      <c r="G36" s="217">
        <v>1500</v>
      </c>
      <c r="H36" s="226">
        <v>5270</v>
      </c>
      <c r="I36" s="226"/>
      <c r="J36" s="435">
        <v>153.0612244897959</v>
      </c>
      <c r="K36" s="216">
        <v>135.47557840616966</v>
      </c>
      <c r="L36" s="236">
        <v>23.954545454545453</v>
      </c>
    </row>
    <row r="37" spans="1:12" ht="14.25" customHeight="1">
      <c r="A37" s="237" t="s">
        <v>117</v>
      </c>
      <c r="B37" s="227"/>
      <c r="C37" s="215"/>
      <c r="D37" s="230"/>
      <c r="E37" s="230"/>
      <c r="F37" s="226">
        <v>118200</v>
      </c>
      <c r="G37" s="217">
        <v>120200</v>
      </c>
      <c r="H37" s="226">
        <v>312880</v>
      </c>
      <c r="I37" s="226"/>
      <c r="J37" s="435">
        <v>258.49462365591398</v>
      </c>
      <c r="K37" s="216">
        <v>322.35730475994228</v>
      </c>
      <c r="L37" s="236">
        <v>25.648003934748751</v>
      </c>
    </row>
    <row r="38" spans="1:12" ht="14.25" customHeight="1">
      <c r="A38" s="234" t="s">
        <v>118</v>
      </c>
      <c r="B38" s="227"/>
      <c r="C38" s="215"/>
      <c r="D38" s="230"/>
      <c r="E38" s="230"/>
      <c r="F38" s="226">
        <v>166760</v>
      </c>
      <c r="G38" s="217">
        <v>188200</v>
      </c>
      <c r="H38" s="226">
        <v>978384</v>
      </c>
      <c r="I38" s="226"/>
      <c r="J38" s="426">
        <v>76.196491398541667</v>
      </c>
      <c r="K38" s="216">
        <v>86.63670313617331</v>
      </c>
      <c r="L38" s="236">
        <v>44.838863428047659</v>
      </c>
    </row>
    <row r="39" spans="1:12" ht="14.25" customHeight="1">
      <c r="A39" s="237" t="s">
        <v>119</v>
      </c>
      <c r="B39" s="227"/>
      <c r="C39" s="215"/>
      <c r="D39" s="230"/>
      <c r="E39" s="230"/>
      <c r="F39" s="226">
        <v>85900</v>
      </c>
      <c r="G39" s="217">
        <v>100500</v>
      </c>
      <c r="H39" s="226">
        <v>535649</v>
      </c>
      <c r="I39" s="226"/>
      <c r="J39" s="432">
        <v>40.689412250549616</v>
      </c>
      <c r="K39" s="216">
        <v>47.432156901776906</v>
      </c>
      <c r="L39" s="236">
        <v>56.088900523560213</v>
      </c>
    </row>
    <row r="40" spans="1:12" ht="14.25" customHeight="1">
      <c r="A40" s="239" t="s">
        <v>113</v>
      </c>
      <c r="B40" s="227"/>
      <c r="C40" s="215"/>
      <c r="D40" s="230"/>
      <c r="E40" s="230"/>
      <c r="F40" s="226">
        <v>85900</v>
      </c>
      <c r="G40" s="217">
        <v>100500</v>
      </c>
      <c r="H40" s="226">
        <v>535649</v>
      </c>
      <c r="I40" s="226"/>
      <c r="J40" s="435">
        <v>389.53488372093022</v>
      </c>
      <c r="K40" s="216">
        <v>601.10986421277073</v>
      </c>
      <c r="L40" s="236">
        <v>56.088900523560213</v>
      </c>
    </row>
    <row r="41" spans="1:12" ht="14.25" customHeight="1">
      <c r="A41" s="237" t="s">
        <v>120</v>
      </c>
      <c r="B41" s="227"/>
      <c r="C41" s="215"/>
      <c r="D41" s="230"/>
      <c r="E41" s="230"/>
      <c r="F41" s="226">
        <v>80860</v>
      </c>
      <c r="G41" s="217">
        <v>87700</v>
      </c>
      <c r="H41" s="226">
        <v>442735</v>
      </c>
      <c r="I41" s="226"/>
      <c r="J41" s="435" t="s">
        <v>475</v>
      </c>
      <c r="K41" s="216" t="s">
        <v>475</v>
      </c>
      <c r="L41" s="236">
        <v>36.082722086389566</v>
      </c>
    </row>
    <row r="42" spans="1:12" ht="14.25" customHeight="1">
      <c r="A42" s="237" t="s">
        <v>117</v>
      </c>
      <c r="B42" s="227"/>
      <c r="C42" s="215"/>
      <c r="D42" s="230"/>
      <c r="E42" s="230"/>
      <c r="F42" s="226">
        <v>0</v>
      </c>
      <c r="G42" s="217">
        <v>0</v>
      </c>
      <c r="H42" s="226">
        <v>0</v>
      </c>
      <c r="I42" s="226"/>
      <c r="J42" s="435" t="s">
        <v>475</v>
      </c>
      <c r="K42" s="216" t="s">
        <v>475</v>
      </c>
      <c r="L42" s="236" t="s">
        <v>475</v>
      </c>
    </row>
    <row r="43" spans="1:12" ht="14.25" customHeight="1">
      <c r="A43" s="234" t="s">
        <v>121</v>
      </c>
      <c r="B43" s="227"/>
      <c r="C43" s="215"/>
      <c r="D43" s="230"/>
      <c r="E43" s="230"/>
      <c r="F43" s="226">
        <v>189900</v>
      </c>
      <c r="G43" s="217">
        <v>241100</v>
      </c>
      <c r="H43" s="226">
        <v>668570</v>
      </c>
      <c r="I43" s="226"/>
      <c r="J43" s="426">
        <v>271.05115233277121</v>
      </c>
      <c r="K43" s="216">
        <v>267.02959184896133</v>
      </c>
      <c r="L43" s="236">
        <v>113.31694915254238</v>
      </c>
    </row>
    <row r="44" spans="1:12" ht="14.25" customHeight="1">
      <c r="A44" s="237" t="s">
        <v>122</v>
      </c>
      <c r="B44" s="214"/>
      <c r="C44" s="215" t="s">
        <v>37</v>
      </c>
      <c r="D44" s="230"/>
      <c r="E44" s="230"/>
      <c r="F44" s="226">
        <v>189900</v>
      </c>
      <c r="G44" s="217">
        <v>241100</v>
      </c>
      <c r="H44" s="226">
        <v>668570</v>
      </c>
      <c r="I44" s="226"/>
      <c r="J44" s="432">
        <v>271.05115233277121</v>
      </c>
      <c r="K44" s="216">
        <v>267.02959184896133</v>
      </c>
      <c r="L44" s="236">
        <v>113.31694915254238</v>
      </c>
    </row>
    <row r="45" spans="1:12" ht="14.25" customHeight="1">
      <c r="A45" s="239" t="s">
        <v>113</v>
      </c>
      <c r="B45" s="238"/>
      <c r="C45" s="215" t="s">
        <v>37</v>
      </c>
      <c r="D45" s="230"/>
      <c r="E45" s="230"/>
      <c r="F45" s="226">
        <v>81000</v>
      </c>
      <c r="G45" s="217">
        <v>92000</v>
      </c>
      <c r="H45" s="226">
        <v>334800</v>
      </c>
      <c r="I45" s="226"/>
      <c r="J45" s="435">
        <v>189.10585817060638</v>
      </c>
      <c r="K45" s="216">
        <v>282.41248418388864</v>
      </c>
      <c r="L45" s="236">
        <v>56.745762711864408</v>
      </c>
    </row>
    <row r="46" spans="1:12" ht="14.25" customHeight="1">
      <c r="A46" s="237" t="s">
        <v>123</v>
      </c>
      <c r="B46" s="227"/>
      <c r="C46" s="215" t="s">
        <v>37</v>
      </c>
      <c r="D46" s="230"/>
      <c r="E46" s="230"/>
      <c r="F46" s="226">
        <v>0</v>
      </c>
      <c r="G46" s="217">
        <v>0</v>
      </c>
      <c r="H46" s="226">
        <v>0</v>
      </c>
      <c r="I46" s="226"/>
      <c r="J46" s="435" t="s">
        <v>475</v>
      </c>
      <c r="K46" s="216" t="s">
        <v>475</v>
      </c>
      <c r="L46" s="236" t="s">
        <v>475</v>
      </c>
    </row>
    <row r="47" spans="1:12" ht="14.25" customHeight="1">
      <c r="A47" s="237" t="s">
        <v>117</v>
      </c>
      <c r="B47" s="214"/>
      <c r="C47" s="215" t="s">
        <v>37</v>
      </c>
      <c r="D47" s="230"/>
      <c r="E47" s="230"/>
      <c r="F47" s="226">
        <v>0</v>
      </c>
      <c r="G47" s="217">
        <v>0</v>
      </c>
      <c r="H47" s="226">
        <v>0</v>
      </c>
      <c r="I47" s="226"/>
      <c r="J47" s="432" t="s">
        <v>475</v>
      </c>
      <c r="K47" s="216" t="s">
        <v>475</v>
      </c>
      <c r="L47" s="236" t="s">
        <v>475</v>
      </c>
    </row>
    <row r="48" spans="1:12" ht="14.25" customHeight="1">
      <c r="A48" s="210" t="s">
        <v>326</v>
      </c>
      <c r="B48" s="210"/>
      <c r="C48" s="210"/>
      <c r="D48" s="210"/>
      <c r="E48" s="210"/>
      <c r="F48" s="210"/>
      <c r="G48" s="241"/>
      <c r="H48" s="210"/>
      <c r="I48" s="210"/>
      <c r="J48" s="210"/>
      <c r="K48" s="539"/>
    </row>
    <row r="49" spans="1:11" ht="14.25" customHeight="1">
      <c r="A49" s="206" t="s">
        <v>663</v>
      </c>
      <c r="B49" s="214" t="s">
        <v>327</v>
      </c>
      <c r="C49" s="215" t="s">
        <v>290</v>
      </c>
      <c r="D49" s="215"/>
      <c r="E49" s="225">
        <v>9034310.5853110012</v>
      </c>
      <c r="F49" s="225"/>
      <c r="G49" s="217"/>
      <c r="H49" s="225">
        <v>12505663.906024</v>
      </c>
      <c r="I49" s="225"/>
      <c r="J49" s="225"/>
      <c r="K49" s="541">
        <v>105.5979243788604</v>
      </c>
    </row>
    <row r="50" spans="1:11" ht="14.25" customHeight="1">
      <c r="A50" s="242" t="s">
        <v>212</v>
      </c>
      <c r="B50" s="214"/>
      <c r="C50" s="215" t="s">
        <v>37</v>
      </c>
      <c r="D50" s="215"/>
      <c r="E50" s="226">
        <v>7603642.1424050014</v>
      </c>
      <c r="F50" s="226"/>
      <c r="G50" s="217"/>
      <c r="H50" s="226">
        <v>10883793.700449999</v>
      </c>
      <c r="I50" s="226"/>
      <c r="J50" s="226"/>
      <c r="K50" s="216">
        <v>108.47103850689655</v>
      </c>
    </row>
    <row r="51" spans="1:11" ht="14.25" customHeight="1">
      <c r="A51" s="243" t="s">
        <v>213</v>
      </c>
      <c r="B51" s="214"/>
      <c r="C51" s="215"/>
      <c r="D51" s="215"/>
      <c r="E51" s="226">
        <v>58910.566511999998</v>
      </c>
      <c r="F51" s="226"/>
      <c r="G51" s="217"/>
      <c r="H51" s="226">
        <v>85977.173437999998</v>
      </c>
      <c r="I51" s="226"/>
      <c r="J51" s="226"/>
      <c r="K51" s="216">
        <v>111.69284105501922</v>
      </c>
    </row>
    <row r="52" spans="1:11" ht="14.25" customHeight="1">
      <c r="A52" s="243" t="s">
        <v>214</v>
      </c>
      <c r="B52" s="214"/>
      <c r="C52" s="215"/>
      <c r="D52" s="215"/>
      <c r="E52" s="226">
        <v>5823377.6758740004</v>
      </c>
      <c r="F52" s="226"/>
      <c r="G52" s="217"/>
      <c r="H52" s="226">
        <v>7389074.7062609997</v>
      </c>
      <c r="I52" s="226"/>
      <c r="J52" s="226"/>
      <c r="K52" s="216">
        <v>95.584154743118177</v>
      </c>
    </row>
    <row r="53" spans="1:11" ht="14.25" customHeight="1">
      <c r="A53" s="243" t="s">
        <v>215</v>
      </c>
      <c r="B53" s="214"/>
      <c r="C53" s="215"/>
      <c r="D53" s="215"/>
      <c r="E53" s="226">
        <v>581575.62791200005</v>
      </c>
      <c r="F53" s="226"/>
      <c r="G53" s="217"/>
      <c r="H53" s="226">
        <v>975348.35256599996</v>
      </c>
      <c r="I53" s="226"/>
      <c r="J53" s="226"/>
      <c r="K53" s="216">
        <v>138.550338011657</v>
      </c>
    </row>
    <row r="54" spans="1:11" ht="14.25" customHeight="1">
      <c r="A54" s="243" t="s">
        <v>216</v>
      </c>
      <c r="B54" s="214"/>
      <c r="C54" s="215"/>
      <c r="D54" s="215"/>
      <c r="E54" s="226">
        <v>491580.49451599998</v>
      </c>
      <c r="F54" s="226"/>
      <c r="G54" s="217"/>
      <c r="H54" s="226">
        <v>732140.20031600003</v>
      </c>
      <c r="I54" s="226"/>
      <c r="J54" s="226"/>
      <c r="K54" s="216">
        <v>122.7466824487767</v>
      </c>
    </row>
    <row r="55" spans="1:11" ht="14.25" customHeight="1">
      <c r="A55" s="243" t="s">
        <v>217</v>
      </c>
      <c r="B55" s="214"/>
      <c r="C55" s="215"/>
      <c r="D55" s="215"/>
      <c r="E55" s="226">
        <v>66526.791574000003</v>
      </c>
      <c r="F55" s="226"/>
      <c r="G55" s="217"/>
      <c r="H55" s="226">
        <v>102284.867083</v>
      </c>
      <c r="I55" s="226"/>
      <c r="J55" s="226"/>
      <c r="K55" s="216">
        <v>110.08860454604783</v>
      </c>
    </row>
    <row r="56" spans="1:11" ht="14.25" customHeight="1">
      <c r="A56" s="243" t="s">
        <v>218</v>
      </c>
      <c r="B56" s="214"/>
      <c r="C56" s="215"/>
      <c r="D56" s="215"/>
      <c r="E56" s="226">
        <v>185473.400911</v>
      </c>
      <c r="F56" s="226"/>
      <c r="G56" s="217"/>
      <c r="H56" s="226">
        <v>239888.11814599999</v>
      </c>
      <c r="I56" s="226"/>
      <c r="J56" s="226"/>
      <c r="K56" s="216">
        <v>104.83505898875825</v>
      </c>
    </row>
    <row r="57" spans="1:11" ht="14.25" customHeight="1">
      <c r="A57" s="243" t="s">
        <v>219</v>
      </c>
      <c r="B57" s="214"/>
      <c r="C57" s="215"/>
      <c r="D57" s="215"/>
      <c r="E57" s="226">
        <v>145472.602162</v>
      </c>
      <c r="F57" s="226"/>
      <c r="G57" s="217"/>
      <c r="H57" s="226">
        <v>180743.178143</v>
      </c>
      <c r="I57" s="226"/>
      <c r="J57" s="226"/>
      <c r="K57" s="216">
        <v>98.984157101626607</v>
      </c>
    </row>
    <row r="58" spans="1:11" ht="14.25" customHeight="1">
      <c r="A58" s="243" t="s">
        <v>220</v>
      </c>
      <c r="B58" s="214"/>
      <c r="C58" s="215"/>
      <c r="D58" s="215"/>
      <c r="E58" s="226">
        <v>233705.35811500001</v>
      </c>
      <c r="F58" s="226"/>
      <c r="G58" s="217"/>
      <c r="H58" s="226">
        <v>1167999.6212150001</v>
      </c>
      <c r="I58" s="226"/>
      <c r="J58" s="226"/>
      <c r="K58" s="216">
        <v>307.83767248842219</v>
      </c>
    </row>
    <row r="59" spans="1:11" ht="14.25" customHeight="1">
      <c r="A59" s="243" t="s">
        <v>221</v>
      </c>
      <c r="B59" s="214"/>
      <c r="C59" s="215"/>
      <c r="D59" s="215"/>
      <c r="E59" s="226">
        <v>6958.8070349999998</v>
      </c>
      <c r="F59" s="226"/>
      <c r="G59" s="217"/>
      <c r="H59" s="226">
        <v>10490.053717999999</v>
      </c>
      <c r="I59" s="226"/>
      <c r="J59" s="226"/>
      <c r="K59" s="216">
        <v>112.82715180904646</v>
      </c>
    </row>
    <row r="60" spans="1:11" ht="14.25" customHeight="1">
      <c r="A60" s="243" t="s">
        <v>222</v>
      </c>
      <c r="B60" s="214"/>
      <c r="C60" s="215"/>
      <c r="D60" s="215"/>
      <c r="E60" s="226">
        <v>2229.79666</v>
      </c>
      <c r="F60" s="226"/>
      <c r="G60" s="217"/>
      <c r="H60" s="226">
        <v>13861.925015999999</v>
      </c>
      <c r="I60" s="226"/>
      <c r="J60" s="226"/>
      <c r="K60" s="216">
        <v>536.73092272736267</v>
      </c>
    </row>
    <row r="61" spans="1:11" ht="14.25" customHeight="1">
      <c r="A61" s="243" t="s">
        <v>223</v>
      </c>
      <c r="B61" s="214"/>
      <c r="C61" s="215"/>
      <c r="D61" s="215"/>
      <c r="E61" s="226">
        <v>137406.475397</v>
      </c>
      <c r="F61" s="226"/>
      <c r="G61" s="217"/>
      <c r="H61" s="226">
        <v>151227.114776</v>
      </c>
      <c r="I61" s="226"/>
      <c r="J61" s="226"/>
      <c r="K61" s="216">
        <v>76.834855544860758</v>
      </c>
    </row>
    <row r="62" spans="1:11" ht="14.25" customHeight="1">
      <c r="A62" s="243" t="s">
        <v>224</v>
      </c>
      <c r="B62" s="214"/>
      <c r="C62" s="215"/>
      <c r="D62" s="215"/>
      <c r="E62" s="226">
        <v>9258.5898990000005</v>
      </c>
      <c r="F62" s="226"/>
      <c r="G62" s="217"/>
      <c r="H62" s="226">
        <v>15501.567915</v>
      </c>
      <c r="I62" s="226"/>
      <c r="J62" s="226"/>
      <c r="K62" s="216">
        <v>163.48317237144309</v>
      </c>
    </row>
    <row r="63" spans="1:11" ht="14.25" customHeight="1">
      <c r="A63" s="243" t="s">
        <v>225</v>
      </c>
      <c r="B63" s="214"/>
      <c r="C63" s="215"/>
      <c r="D63" s="215"/>
      <c r="E63" s="226">
        <v>6638.558</v>
      </c>
      <c r="F63" s="226"/>
      <c r="G63" s="217"/>
      <c r="H63" s="226">
        <v>0</v>
      </c>
      <c r="I63" s="226"/>
      <c r="J63" s="226"/>
      <c r="K63" s="216">
        <v>0</v>
      </c>
    </row>
    <row r="64" spans="1:11" ht="14.25" customHeight="1">
      <c r="A64" s="242" t="s">
        <v>226</v>
      </c>
      <c r="B64" s="214"/>
      <c r="C64" s="215"/>
      <c r="D64" s="215"/>
      <c r="E64" s="226">
        <v>0</v>
      </c>
      <c r="F64" s="226"/>
      <c r="G64" s="217"/>
      <c r="H64" s="226">
        <v>0</v>
      </c>
      <c r="I64" s="226"/>
      <c r="J64" s="226"/>
      <c r="K64" s="216" t="s">
        <v>474</v>
      </c>
    </row>
    <row r="65" spans="1:11" ht="14.25" customHeight="1">
      <c r="A65" s="242" t="s">
        <v>227</v>
      </c>
      <c r="B65" s="214"/>
      <c r="C65" s="215"/>
      <c r="D65" s="215"/>
      <c r="E65" s="226">
        <v>1417435.4873230001</v>
      </c>
      <c r="F65" s="226"/>
      <c r="G65" s="217"/>
      <c r="H65" s="226">
        <v>1615415.1966899999</v>
      </c>
      <c r="I65" s="226"/>
      <c r="J65" s="226"/>
      <c r="K65" s="216">
        <v>89.980403470094856</v>
      </c>
    </row>
    <row r="66" spans="1:11" ht="14.25" customHeight="1">
      <c r="A66" s="243" t="s">
        <v>228</v>
      </c>
      <c r="B66" s="238"/>
      <c r="C66" s="215" t="s">
        <v>37</v>
      </c>
      <c r="D66" s="215"/>
      <c r="E66" s="226">
        <v>1417435.4873230001</v>
      </c>
      <c r="F66" s="226"/>
      <c r="G66" s="217"/>
      <c r="H66" s="226">
        <v>1615415.1966899999</v>
      </c>
      <c r="I66" s="226"/>
      <c r="J66" s="226"/>
      <c r="K66" s="216">
        <v>89.980403470094856</v>
      </c>
    </row>
    <row r="67" spans="1:11" ht="14.25" customHeight="1">
      <c r="A67" s="243" t="s">
        <v>229</v>
      </c>
      <c r="B67" s="235"/>
      <c r="C67" s="215"/>
      <c r="D67" s="215"/>
      <c r="E67" s="226">
        <v>1677021.5159229999</v>
      </c>
      <c r="F67" s="226"/>
      <c r="G67" s="217"/>
      <c r="H67" s="226">
        <v>1041562.2212959999</v>
      </c>
      <c r="I67" s="226"/>
      <c r="J67" s="226"/>
      <c r="K67" s="216">
        <v>54.453789790271081</v>
      </c>
    </row>
    <row r="68" spans="1:11" ht="14.25" customHeight="1">
      <c r="A68" s="242" t="s">
        <v>230</v>
      </c>
      <c r="B68" s="219"/>
      <c r="C68" s="215" t="s">
        <v>37</v>
      </c>
      <c r="D68" s="215"/>
      <c r="E68" s="226">
        <v>0</v>
      </c>
      <c r="F68" s="226"/>
      <c r="G68" s="217"/>
      <c r="H68" s="226">
        <v>0</v>
      </c>
      <c r="I68" s="226"/>
      <c r="J68" s="226"/>
      <c r="K68" s="216" t="s">
        <v>474</v>
      </c>
    </row>
    <row r="69" spans="1:11" ht="14.25" customHeight="1">
      <c r="A69" s="244" t="s">
        <v>231</v>
      </c>
      <c r="B69" s="219"/>
      <c r="C69" s="215" t="s">
        <v>37</v>
      </c>
      <c r="D69" s="215"/>
      <c r="E69" s="226">
        <v>10751.951392000001</v>
      </c>
      <c r="F69" s="226"/>
      <c r="G69" s="217"/>
      <c r="H69" s="226">
        <v>6455.0088839999999</v>
      </c>
      <c r="I69" s="226"/>
      <c r="J69" s="226"/>
      <c r="K69" s="216">
        <v>59.378891657766694</v>
      </c>
    </row>
    <row r="70" spans="1:11" ht="14.25" customHeight="1">
      <c r="A70" s="245" t="s">
        <v>232</v>
      </c>
      <c r="B70" s="219"/>
      <c r="C70" s="215" t="s">
        <v>37</v>
      </c>
      <c r="D70" s="215"/>
      <c r="E70" s="226">
        <v>0</v>
      </c>
      <c r="F70" s="226"/>
      <c r="G70" s="217"/>
      <c r="H70" s="226">
        <v>0</v>
      </c>
      <c r="I70" s="226"/>
      <c r="J70" s="226"/>
      <c r="K70" s="216" t="s">
        <v>474</v>
      </c>
    </row>
    <row r="71" spans="1:11" ht="14.25" customHeight="1">
      <c r="A71" s="244" t="s">
        <v>233</v>
      </c>
      <c r="B71" s="219"/>
      <c r="C71" s="215" t="s">
        <v>37</v>
      </c>
      <c r="D71" s="215"/>
      <c r="E71" s="226">
        <v>2481.004191</v>
      </c>
      <c r="F71" s="226"/>
      <c r="G71" s="217"/>
      <c r="H71" s="226">
        <v>0</v>
      </c>
      <c r="I71" s="226"/>
      <c r="J71" s="226"/>
      <c r="K71" s="216">
        <v>0</v>
      </c>
    </row>
    <row r="72" spans="1:11" ht="14.25" customHeight="1">
      <c r="A72" s="224" t="s">
        <v>328</v>
      </c>
      <c r="B72" s="214" t="s">
        <v>329</v>
      </c>
      <c r="C72" s="215" t="s">
        <v>290</v>
      </c>
      <c r="D72" s="215"/>
      <c r="E72" s="225">
        <v>9492335.9578820001</v>
      </c>
      <c r="F72" s="225"/>
      <c r="G72" s="217"/>
      <c r="H72" s="225">
        <v>10769978.653028</v>
      </c>
      <c r="I72" s="225"/>
      <c r="J72" s="225"/>
      <c r="K72" s="541">
        <v>100.57684237556235</v>
      </c>
    </row>
    <row r="73" spans="1:11" ht="14.25" customHeight="1">
      <c r="A73" s="246" t="s">
        <v>235</v>
      </c>
      <c r="B73" s="214"/>
      <c r="C73" s="215"/>
      <c r="D73" s="215"/>
      <c r="E73" s="226">
        <v>6194271.4720069999</v>
      </c>
      <c r="F73" s="226"/>
      <c r="G73" s="217"/>
      <c r="H73" s="226">
        <v>6159688.0974540003</v>
      </c>
      <c r="I73" s="226"/>
      <c r="J73" s="225"/>
      <c r="K73" s="541">
        <v>91.631995758957316</v>
      </c>
    </row>
    <row r="74" spans="1:11" ht="14.25" customHeight="1">
      <c r="A74" s="246" t="s">
        <v>236</v>
      </c>
      <c r="B74" s="214"/>
      <c r="C74" s="215"/>
      <c r="D74" s="215"/>
      <c r="E74" s="226">
        <v>23420.161187999998</v>
      </c>
      <c r="F74" s="226"/>
      <c r="G74" s="217"/>
      <c r="H74" s="226">
        <v>50500.176116000002</v>
      </c>
      <c r="I74" s="226"/>
      <c r="J74" s="225"/>
      <c r="K74" s="541" t="s">
        <v>475</v>
      </c>
    </row>
    <row r="75" spans="1:11" ht="14.25" customHeight="1">
      <c r="A75" s="246" t="s">
        <v>237</v>
      </c>
      <c r="B75" s="214"/>
      <c r="C75" s="215"/>
      <c r="D75" s="215"/>
      <c r="E75" s="226">
        <v>3274637.9976869998</v>
      </c>
      <c r="F75" s="226"/>
      <c r="G75" s="217"/>
      <c r="H75" s="226">
        <v>4559790.379458</v>
      </c>
      <c r="I75" s="226"/>
      <c r="J75" s="225"/>
      <c r="K75" s="541">
        <v>115.07105668336366</v>
      </c>
    </row>
    <row r="76" spans="1:11" ht="14.25" customHeight="1">
      <c r="A76" s="247" t="s">
        <v>238</v>
      </c>
      <c r="B76" s="214"/>
      <c r="C76" s="215"/>
      <c r="D76" s="215"/>
      <c r="E76" s="226">
        <v>97758.837610999995</v>
      </c>
      <c r="F76" s="226"/>
      <c r="G76" s="217"/>
      <c r="H76" s="226">
        <v>177020.29901799999</v>
      </c>
      <c r="I76" s="226"/>
      <c r="J76" s="225"/>
      <c r="K76" s="541">
        <v>124.55469356078537</v>
      </c>
    </row>
    <row r="77" spans="1:11" ht="14.25" customHeight="1">
      <c r="A77" s="247" t="s">
        <v>239</v>
      </c>
      <c r="B77" s="214"/>
      <c r="C77" s="215"/>
      <c r="D77" s="215"/>
      <c r="E77" s="226">
        <v>308240.02225500002</v>
      </c>
      <c r="F77" s="226"/>
      <c r="G77" s="217"/>
      <c r="H77" s="226">
        <v>492465.67028399999</v>
      </c>
      <c r="I77" s="226"/>
      <c r="J77" s="225"/>
      <c r="K77" s="541">
        <v>131.7398551825124</v>
      </c>
    </row>
    <row r="78" spans="1:11" ht="14.25" customHeight="1">
      <c r="A78" s="247" t="s">
        <v>240</v>
      </c>
      <c r="B78" s="214"/>
      <c r="C78" s="215"/>
      <c r="D78" s="215"/>
      <c r="E78" s="226">
        <v>894898.10880100005</v>
      </c>
      <c r="F78" s="226"/>
      <c r="G78" s="217"/>
      <c r="H78" s="226">
        <v>1399645.139581</v>
      </c>
      <c r="I78" s="226"/>
      <c r="J78" s="225"/>
      <c r="K78" s="541">
        <v>123.09793231954291</v>
      </c>
    </row>
    <row r="79" spans="1:11" ht="14.25" customHeight="1">
      <c r="A79" s="247" t="s">
        <v>241</v>
      </c>
      <c r="B79" s="214"/>
      <c r="C79" s="215"/>
      <c r="D79" s="215"/>
      <c r="E79" s="226">
        <v>380655.97301700001</v>
      </c>
      <c r="F79" s="226"/>
      <c r="G79" s="217"/>
      <c r="H79" s="226">
        <v>424323.27666999999</v>
      </c>
      <c r="I79" s="226"/>
      <c r="J79" s="225"/>
      <c r="K79" s="541">
        <v>104.08396608715051</v>
      </c>
    </row>
    <row r="80" spans="1:11" ht="14.25" customHeight="1">
      <c r="A80" s="247" t="s">
        <v>242</v>
      </c>
      <c r="B80" s="214"/>
      <c r="C80" s="215"/>
      <c r="D80" s="215"/>
      <c r="E80" s="226">
        <v>5043.6484870000004</v>
      </c>
      <c r="F80" s="226"/>
      <c r="G80" s="217"/>
      <c r="H80" s="226">
        <v>18187.878576999999</v>
      </c>
      <c r="I80" s="226"/>
      <c r="J80" s="225"/>
      <c r="K80" s="541">
        <v>239.02904857807559</v>
      </c>
    </row>
    <row r="81" spans="1:11" ht="14.25" customHeight="1">
      <c r="A81" s="247" t="s">
        <v>243</v>
      </c>
      <c r="B81" s="214"/>
      <c r="C81" s="215"/>
      <c r="D81" s="215"/>
      <c r="E81" s="226">
        <v>71463.050405999995</v>
      </c>
      <c r="F81" s="226"/>
      <c r="G81" s="217"/>
      <c r="H81" s="226">
        <v>90829.189509000003</v>
      </c>
      <c r="I81" s="226"/>
      <c r="J81" s="225"/>
      <c r="K81" s="541">
        <v>117.77784872093619</v>
      </c>
    </row>
    <row r="82" spans="1:11" ht="14.25" customHeight="1">
      <c r="A82" s="247" t="s">
        <v>244</v>
      </c>
      <c r="B82" s="214"/>
      <c r="C82" s="215"/>
      <c r="D82" s="215"/>
      <c r="E82" s="226">
        <v>8744.0201870000001</v>
      </c>
      <c r="F82" s="226"/>
      <c r="G82" s="217"/>
      <c r="H82" s="226">
        <v>12862.748648999999</v>
      </c>
      <c r="I82" s="226"/>
      <c r="J82" s="225"/>
      <c r="K82" s="541">
        <v>107.34885841336221</v>
      </c>
    </row>
    <row r="83" spans="1:11" ht="14.25" customHeight="1">
      <c r="A83" s="247" t="s">
        <v>245</v>
      </c>
      <c r="B83" s="214"/>
      <c r="C83" s="215"/>
      <c r="D83" s="215"/>
      <c r="E83" s="226">
        <v>11363.760918</v>
      </c>
      <c r="F83" s="226"/>
      <c r="G83" s="217"/>
      <c r="H83" s="226">
        <v>16369.579272999999</v>
      </c>
      <c r="I83" s="226"/>
      <c r="J83" s="225"/>
      <c r="K83" s="541">
        <v>98.273076231183381</v>
      </c>
    </row>
    <row r="84" spans="1:11" ht="14.25" customHeight="1">
      <c r="A84" s="247" t="s">
        <v>246</v>
      </c>
      <c r="B84" s="214"/>
      <c r="C84" s="215"/>
      <c r="D84" s="215"/>
      <c r="E84" s="226">
        <v>63825.879881000001</v>
      </c>
      <c r="F84" s="226"/>
      <c r="G84" s="217"/>
      <c r="H84" s="226">
        <v>90605.808048999999</v>
      </c>
      <c r="I84" s="226"/>
      <c r="J84" s="225"/>
      <c r="K84" s="541">
        <v>117.77784872093619</v>
      </c>
    </row>
    <row r="85" spans="1:11" ht="14.25" customHeight="1">
      <c r="A85" s="247" t="s">
        <v>247</v>
      </c>
      <c r="B85" s="214"/>
      <c r="C85" s="215"/>
      <c r="D85" s="215"/>
      <c r="E85" s="226">
        <v>426129.55355800001</v>
      </c>
      <c r="F85" s="226"/>
      <c r="G85" s="217"/>
      <c r="H85" s="226">
        <v>510402.33645499998</v>
      </c>
      <c r="I85" s="226"/>
      <c r="J85" s="225"/>
      <c r="K85" s="541">
        <v>106.23096152322515</v>
      </c>
    </row>
    <row r="86" spans="1:11" ht="14.25" customHeight="1">
      <c r="A86" s="247" t="s">
        <v>248</v>
      </c>
      <c r="B86" s="214"/>
      <c r="C86" s="215"/>
      <c r="D86" s="215"/>
      <c r="E86" s="226">
        <v>559085.87225500005</v>
      </c>
      <c r="F86" s="226"/>
      <c r="G86" s="217"/>
      <c r="H86" s="226">
        <v>803221.77193000005</v>
      </c>
      <c r="I86" s="226"/>
      <c r="J86" s="225"/>
      <c r="K86" s="541">
        <v>117.12995735122327</v>
      </c>
    </row>
    <row r="87" spans="1:11" ht="14.25" customHeight="1">
      <c r="A87" s="247" t="s">
        <v>249</v>
      </c>
      <c r="B87" s="214"/>
      <c r="C87" s="215" t="s">
        <v>37</v>
      </c>
      <c r="D87" s="215"/>
      <c r="E87" s="226">
        <v>377151.05833799997</v>
      </c>
      <c r="F87" s="226"/>
      <c r="G87" s="217"/>
      <c r="H87" s="226">
        <v>484179.04053300002</v>
      </c>
      <c r="I87" s="226"/>
      <c r="J87" s="226"/>
      <c r="K87" s="216">
        <v>105.8050304533789</v>
      </c>
    </row>
    <row r="88" spans="1:11" ht="14.25" customHeight="1">
      <c r="A88" s="247" t="s">
        <v>250</v>
      </c>
      <c r="B88" s="238"/>
      <c r="C88" s="215" t="s">
        <v>37</v>
      </c>
      <c r="D88" s="215"/>
      <c r="E88" s="226">
        <v>0</v>
      </c>
      <c r="F88" s="226"/>
      <c r="G88" s="217"/>
      <c r="H88" s="226">
        <v>0</v>
      </c>
      <c r="I88" s="226"/>
      <c r="J88" s="226"/>
      <c r="K88" s="216" t="s">
        <v>475</v>
      </c>
    </row>
    <row r="89" spans="1:11" ht="14.25" customHeight="1">
      <c r="A89" s="247" t="s">
        <v>251</v>
      </c>
      <c r="B89" s="235"/>
      <c r="C89" s="215" t="s">
        <v>37</v>
      </c>
      <c r="D89" s="215"/>
      <c r="E89" s="226">
        <v>70278.211972999998</v>
      </c>
      <c r="F89" s="226"/>
      <c r="G89" s="217"/>
      <c r="H89" s="226">
        <v>39677.640930000001</v>
      </c>
      <c r="I89" s="226"/>
      <c r="J89" s="226"/>
      <c r="K89" s="216">
        <v>54.57751523897565</v>
      </c>
    </row>
    <row r="90" spans="1:11" ht="14.25" customHeight="1">
      <c r="A90" s="246" t="s">
        <v>252</v>
      </c>
      <c r="B90" s="238"/>
      <c r="C90" s="215" t="s">
        <v>37</v>
      </c>
      <c r="D90" s="215"/>
      <c r="E90" s="226">
        <v>0</v>
      </c>
      <c r="F90" s="226"/>
      <c r="G90" s="217"/>
      <c r="H90" s="226">
        <v>0</v>
      </c>
      <c r="I90" s="226"/>
      <c r="J90" s="226"/>
      <c r="K90" s="216" t="s">
        <v>475</v>
      </c>
    </row>
    <row r="91" spans="1:11" ht="14.25" customHeight="1">
      <c r="A91" s="246" t="s">
        <v>253</v>
      </c>
      <c r="B91" s="238"/>
      <c r="C91" s="215" t="s">
        <v>37</v>
      </c>
      <c r="D91" s="215"/>
      <c r="E91" s="226">
        <v>0</v>
      </c>
      <c r="F91" s="226"/>
      <c r="G91" s="217"/>
      <c r="H91" s="226">
        <v>0</v>
      </c>
      <c r="I91" s="226"/>
      <c r="J91" s="226"/>
      <c r="K91" s="216" t="s">
        <v>475</v>
      </c>
    </row>
    <row r="92" spans="1:11" ht="14.25" customHeight="1">
      <c r="A92" s="246" t="s">
        <v>254</v>
      </c>
      <c r="B92" s="235"/>
      <c r="C92" s="215"/>
      <c r="D92" s="215"/>
      <c r="E92" s="226">
        <v>6.327</v>
      </c>
      <c r="F92" s="226"/>
      <c r="G92" s="217"/>
      <c r="H92" s="226">
        <v>0</v>
      </c>
      <c r="I92" s="226"/>
      <c r="J92" s="226"/>
      <c r="K92" s="216" t="s">
        <v>475</v>
      </c>
    </row>
    <row r="93" spans="1:11" ht="14.25" customHeight="1">
      <c r="A93" s="248" t="s">
        <v>255</v>
      </c>
      <c r="B93" s="219"/>
      <c r="C93" s="215" t="s">
        <v>37</v>
      </c>
      <c r="D93" s="215"/>
      <c r="E93" s="226">
        <v>0</v>
      </c>
      <c r="F93" s="226"/>
      <c r="G93" s="217"/>
      <c r="H93" s="226">
        <v>0</v>
      </c>
      <c r="I93" s="226"/>
      <c r="J93" s="226"/>
      <c r="K93" s="216" t="s">
        <v>475</v>
      </c>
    </row>
    <row r="94" spans="1:11" s="568" customFormat="1" ht="21.75" customHeight="1">
      <c r="A94" s="561" t="s">
        <v>330</v>
      </c>
      <c r="B94" s="562"/>
      <c r="C94" s="563"/>
      <c r="D94" s="563"/>
      <c r="E94" s="564" t="s">
        <v>496</v>
      </c>
      <c r="F94" s="564" t="s">
        <v>497</v>
      </c>
      <c r="G94" s="565"/>
      <c r="H94" s="564" t="s">
        <v>498</v>
      </c>
      <c r="I94" s="566"/>
      <c r="J94" s="565"/>
      <c r="K94" s="567" t="s">
        <v>499</v>
      </c>
    </row>
    <row r="95" spans="1:11" ht="14.25" customHeight="1">
      <c r="A95" s="206" t="s">
        <v>331</v>
      </c>
      <c r="B95" s="252"/>
      <c r="C95" s="253"/>
      <c r="D95" s="253"/>
      <c r="E95" s="207"/>
      <c r="F95" s="207"/>
      <c r="G95" s="254"/>
      <c r="H95" s="207"/>
      <c r="I95" s="207"/>
      <c r="J95" s="207"/>
      <c r="K95" s="538"/>
    </row>
    <row r="96" spans="1:11" ht="14.25" customHeight="1">
      <c r="A96" s="224" t="s">
        <v>332</v>
      </c>
      <c r="B96" s="214" t="s">
        <v>333</v>
      </c>
      <c r="C96" s="208" t="s">
        <v>290</v>
      </c>
      <c r="D96" s="208"/>
      <c r="E96" s="207" t="s">
        <v>476</v>
      </c>
      <c r="F96" s="207">
        <v>122666</v>
      </c>
      <c r="G96" s="209"/>
      <c r="H96" s="207">
        <v>125000</v>
      </c>
      <c r="I96" s="207"/>
      <c r="J96" s="255"/>
      <c r="K96" s="538">
        <v>99.033433687212806</v>
      </c>
    </row>
    <row r="97" spans="1:11" ht="14.25" customHeight="1">
      <c r="A97" s="256" t="s">
        <v>259</v>
      </c>
      <c r="B97" s="252"/>
      <c r="C97" s="208" t="s">
        <v>37</v>
      </c>
      <c r="D97" s="208"/>
      <c r="E97" s="207" t="s">
        <v>476</v>
      </c>
      <c r="F97" s="207">
        <v>122666</v>
      </c>
      <c r="G97" s="209"/>
      <c r="H97" s="207">
        <v>125000</v>
      </c>
      <c r="I97" s="207"/>
      <c r="J97" s="255"/>
      <c r="K97" s="538">
        <v>99.033433687212806</v>
      </c>
    </row>
    <row r="98" spans="1:11" ht="14.25" customHeight="1">
      <c r="A98" s="257" t="s">
        <v>260</v>
      </c>
      <c r="B98" s="252"/>
      <c r="C98" s="208"/>
      <c r="D98" s="208"/>
      <c r="E98" s="207" t="s">
        <v>477</v>
      </c>
      <c r="F98" s="207">
        <v>112506</v>
      </c>
      <c r="G98" s="209"/>
      <c r="H98" s="207">
        <v>114700</v>
      </c>
      <c r="I98" s="207"/>
      <c r="J98" s="255"/>
      <c r="K98" s="538">
        <v>99.493424933208431</v>
      </c>
    </row>
    <row r="99" spans="1:11" ht="14.25" customHeight="1">
      <c r="A99" s="257" t="s">
        <v>261</v>
      </c>
      <c r="B99" s="252"/>
      <c r="C99" s="208"/>
      <c r="D99" s="208"/>
      <c r="E99" s="207" t="s">
        <v>478</v>
      </c>
      <c r="F99" s="207">
        <v>10160</v>
      </c>
      <c r="G99" s="209"/>
      <c r="H99" s="207">
        <v>10300</v>
      </c>
      <c r="I99" s="207"/>
      <c r="J99" s="255"/>
      <c r="K99" s="538">
        <v>94.184345281638628</v>
      </c>
    </row>
    <row r="100" spans="1:11" ht="14.25" customHeight="1">
      <c r="A100" s="256" t="s">
        <v>262</v>
      </c>
      <c r="B100" s="252"/>
      <c r="C100" s="208"/>
      <c r="D100" s="208"/>
      <c r="E100" s="207" t="s">
        <v>476</v>
      </c>
      <c r="F100" s="207">
        <v>122666</v>
      </c>
      <c r="G100" s="209"/>
      <c r="H100" s="207">
        <v>125000</v>
      </c>
      <c r="I100" s="207"/>
      <c r="J100" s="255"/>
      <c r="K100" s="538">
        <v>99.033433687212806</v>
      </c>
    </row>
    <row r="101" spans="1:11" ht="14.25" customHeight="1">
      <c r="A101" s="257" t="s">
        <v>263</v>
      </c>
      <c r="B101" s="252"/>
      <c r="C101" s="208"/>
      <c r="D101" s="208"/>
      <c r="E101" s="207" t="s">
        <v>479</v>
      </c>
      <c r="F101" s="207">
        <v>76589</v>
      </c>
      <c r="G101" s="209"/>
      <c r="H101" s="207">
        <v>78500</v>
      </c>
      <c r="I101" s="207"/>
      <c r="J101" s="255"/>
      <c r="K101" s="538">
        <v>99.281631001163561</v>
      </c>
    </row>
    <row r="102" spans="1:11" ht="14.25" customHeight="1">
      <c r="A102" s="257" t="s">
        <v>264</v>
      </c>
      <c r="B102" s="252"/>
      <c r="C102" s="208"/>
      <c r="D102" s="208"/>
      <c r="E102" s="207" t="s">
        <v>480</v>
      </c>
      <c r="F102" s="207">
        <v>46077</v>
      </c>
      <c r="G102" s="209"/>
      <c r="H102" s="207">
        <v>46500</v>
      </c>
      <c r="I102" s="207"/>
      <c r="J102" s="255"/>
      <c r="K102" s="538">
        <v>98.617237869019348</v>
      </c>
    </row>
    <row r="103" spans="1:11" ht="14.25" customHeight="1">
      <c r="A103" s="256" t="s">
        <v>265</v>
      </c>
      <c r="B103" s="252"/>
      <c r="C103" s="208"/>
      <c r="D103" s="208"/>
      <c r="E103" s="207" t="s">
        <v>476</v>
      </c>
      <c r="F103" s="207">
        <v>122666</v>
      </c>
      <c r="G103" s="209"/>
      <c r="H103" s="207">
        <v>125000</v>
      </c>
      <c r="I103" s="207"/>
      <c r="J103" s="255"/>
      <c r="K103" s="538">
        <v>99.033433687212806</v>
      </c>
    </row>
    <row r="104" spans="1:11" ht="14.25" customHeight="1">
      <c r="A104" s="257" t="s">
        <v>266</v>
      </c>
      <c r="B104" s="252"/>
      <c r="C104" s="208"/>
      <c r="D104" s="208"/>
      <c r="E104" s="207" t="s">
        <v>481</v>
      </c>
      <c r="F104" s="207">
        <v>37448</v>
      </c>
      <c r="G104" s="209"/>
      <c r="H104" s="207">
        <v>39000</v>
      </c>
      <c r="I104" s="207"/>
      <c r="J104" s="255"/>
      <c r="K104" s="538">
        <v>92.15936480930101</v>
      </c>
    </row>
    <row r="105" spans="1:11" ht="14.25" customHeight="1">
      <c r="A105" s="257" t="s">
        <v>267</v>
      </c>
      <c r="B105" s="252"/>
      <c r="C105" s="208"/>
      <c r="D105" s="208"/>
      <c r="E105" s="207" t="s">
        <v>482</v>
      </c>
      <c r="F105" s="207">
        <v>85218</v>
      </c>
      <c r="G105" s="209"/>
      <c r="H105" s="207">
        <v>86000</v>
      </c>
      <c r="I105" s="207"/>
      <c r="J105" s="255"/>
      <c r="K105" s="538">
        <v>102.50053634001573</v>
      </c>
    </row>
    <row r="106" spans="1:11" ht="14.25" customHeight="1">
      <c r="A106" s="258" t="s">
        <v>334</v>
      </c>
      <c r="B106" s="259" t="s">
        <v>335</v>
      </c>
      <c r="C106" s="208" t="s">
        <v>290</v>
      </c>
      <c r="D106" s="208"/>
      <c r="E106" s="207" t="s">
        <v>483</v>
      </c>
      <c r="F106" s="207">
        <v>127464</v>
      </c>
      <c r="G106" s="209"/>
      <c r="H106" s="207">
        <v>130000</v>
      </c>
      <c r="I106" s="207"/>
      <c r="J106" s="255"/>
      <c r="K106" s="538">
        <v>101.43412243878842</v>
      </c>
    </row>
    <row r="107" spans="1:11" ht="14.25" customHeight="1">
      <c r="A107" s="256" t="s">
        <v>259</v>
      </c>
      <c r="B107" s="252"/>
      <c r="C107" s="208" t="s">
        <v>37</v>
      </c>
      <c r="D107" s="208"/>
      <c r="E107" s="207" t="s">
        <v>484</v>
      </c>
      <c r="F107" s="207">
        <v>127464</v>
      </c>
      <c r="G107" s="209"/>
      <c r="H107" s="207">
        <v>130000</v>
      </c>
      <c r="I107" s="207"/>
      <c r="J107" s="255"/>
      <c r="K107" s="538">
        <v>101.43491389736349</v>
      </c>
    </row>
    <row r="108" spans="1:11" ht="14.25" customHeight="1">
      <c r="A108" s="257" t="s">
        <v>260</v>
      </c>
      <c r="B108" s="252"/>
      <c r="C108" s="208" t="s">
        <v>37</v>
      </c>
      <c r="D108" s="208"/>
      <c r="E108" s="207" t="s">
        <v>485</v>
      </c>
      <c r="F108" s="207">
        <v>124585</v>
      </c>
      <c r="G108" s="209"/>
      <c r="H108" s="207">
        <v>127000</v>
      </c>
      <c r="I108" s="207"/>
      <c r="J108" s="255"/>
      <c r="K108" s="538">
        <v>101.02697499781242</v>
      </c>
    </row>
    <row r="109" spans="1:11" ht="14.25" customHeight="1">
      <c r="A109" s="257" t="s">
        <v>261</v>
      </c>
      <c r="B109" s="252"/>
      <c r="C109" s="208" t="s">
        <v>37</v>
      </c>
      <c r="D109" s="208"/>
      <c r="E109" s="207" t="s">
        <v>486</v>
      </c>
      <c r="F109" s="207">
        <v>2879</v>
      </c>
      <c r="G109" s="209"/>
      <c r="H109" s="207">
        <v>3000</v>
      </c>
      <c r="I109" s="207"/>
      <c r="J109" s="255"/>
      <c r="K109" s="538">
        <v>122.34910277324633</v>
      </c>
    </row>
    <row r="110" spans="1:11" ht="14.25" customHeight="1">
      <c r="A110" s="256" t="s">
        <v>262</v>
      </c>
      <c r="B110" s="252"/>
      <c r="C110" s="208" t="s">
        <v>37</v>
      </c>
      <c r="D110" s="208"/>
      <c r="E110" s="207" t="s">
        <v>484</v>
      </c>
      <c r="F110" s="207">
        <v>127464</v>
      </c>
      <c r="G110" s="209"/>
      <c r="H110" s="207">
        <v>130000</v>
      </c>
      <c r="I110" s="207"/>
      <c r="J110" s="255"/>
      <c r="K110" s="538">
        <v>101.43491389736349</v>
      </c>
    </row>
    <row r="111" spans="1:11" ht="14.25" customHeight="1">
      <c r="A111" s="257" t="s">
        <v>269</v>
      </c>
      <c r="B111" s="252"/>
      <c r="C111" s="208" t="s">
        <v>37</v>
      </c>
      <c r="D111" s="208"/>
      <c r="E111" s="207" t="s">
        <v>487</v>
      </c>
      <c r="F111" s="207">
        <v>92193</v>
      </c>
      <c r="G111" s="209"/>
      <c r="H111" s="207">
        <v>94000</v>
      </c>
      <c r="I111" s="207"/>
      <c r="J111" s="255"/>
      <c r="K111" s="538">
        <v>101.24618980429328</v>
      </c>
    </row>
    <row r="112" spans="1:11" ht="14.25" customHeight="1">
      <c r="A112" s="257" t="s">
        <v>270</v>
      </c>
      <c r="B112" s="252"/>
      <c r="C112" s="208"/>
      <c r="D112" s="208"/>
      <c r="E112" s="207" t="s">
        <v>488</v>
      </c>
      <c r="F112" s="207">
        <v>21004</v>
      </c>
      <c r="G112" s="209"/>
      <c r="H112" s="207">
        <v>21500</v>
      </c>
      <c r="I112" s="207"/>
      <c r="J112" s="255"/>
      <c r="K112" s="538">
        <v>100.16772269847186</v>
      </c>
    </row>
    <row r="113" spans="1:11" ht="14.25" customHeight="1">
      <c r="A113" s="257" t="s">
        <v>271</v>
      </c>
      <c r="B113" s="252"/>
      <c r="C113" s="208"/>
      <c r="D113" s="208"/>
      <c r="E113" s="207" t="s">
        <v>489</v>
      </c>
      <c r="F113" s="207">
        <v>14267</v>
      </c>
      <c r="G113" s="209"/>
      <c r="H113" s="207">
        <v>14500</v>
      </c>
      <c r="I113" s="207"/>
      <c r="J113" s="255"/>
      <c r="K113" s="538">
        <v>104.662913238054</v>
      </c>
    </row>
    <row r="114" spans="1:11" ht="14.25" customHeight="1">
      <c r="A114" s="256" t="s">
        <v>265</v>
      </c>
      <c r="B114" s="252"/>
      <c r="C114" s="208"/>
      <c r="D114" s="208"/>
      <c r="E114" s="207" t="s">
        <v>484</v>
      </c>
      <c r="F114" s="207">
        <v>127464</v>
      </c>
      <c r="G114" s="209"/>
      <c r="H114" s="207">
        <v>130000</v>
      </c>
      <c r="I114" s="207"/>
      <c r="J114" s="255"/>
      <c r="K114" s="538">
        <v>101.43491389736349</v>
      </c>
    </row>
    <row r="115" spans="1:11" ht="14.25" customHeight="1">
      <c r="A115" s="257" t="s">
        <v>272</v>
      </c>
      <c r="B115" s="252"/>
      <c r="C115" s="208"/>
      <c r="D115" s="208"/>
      <c r="E115" s="207" t="s">
        <v>490</v>
      </c>
      <c r="F115" s="207">
        <v>766</v>
      </c>
      <c r="G115" s="209"/>
      <c r="H115" s="207">
        <v>770</v>
      </c>
      <c r="I115" s="207"/>
      <c r="J115" s="255"/>
      <c r="K115" s="538">
        <v>101.31578947368422</v>
      </c>
    </row>
    <row r="116" spans="1:11" ht="14.25" customHeight="1">
      <c r="A116" s="257" t="s">
        <v>273</v>
      </c>
      <c r="B116" s="252"/>
      <c r="C116" s="208"/>
      <c r="D116" s="208"/>
      <c r="E116" s="207" t="s">
        <v>491</v>
      </c>
      <c r="F116" s="207">
        <v>48572</v>
      </c>
      <c r="G116" s="209"/>
      <c r="H116" s="207">
        <v>49930</v>
      </c>
      <c r="I116" s="207"/>
      <c r="J116" s="255"/>
      <c r="K116" s="538">
        <v>103.53336374569734</v>
      </c>
    </row>
    <row r="117" spans="1:11" ht="14.25" customHeight="1">
      <c r="A117" s="257" t="s">
        <v>274</v>
      </c>
      <c r="B117" s="252"/>
      <c r="C117" s="208"/>
      <c r="D117" s="208"/>
      <c r="E117" s="207" t="s">
        <v>492</v>
      </c>
      <c r="F117" s="207">
        <v>4251</v>
      </c>
      <c r="G117" s="209"/>
      <c r="H117" s="207">
        <v>4300</v>
      </c>
      <c r="I117" s="207"/>
      <c r="J117" s="255"/>
      <c r="K117" s="538">
        <v>107.3389915127309</v>
      </c>
    </row>
    <row r="118" spans="1:11" ht="14.25" customHeight="1">
      <c r="A118" s="257" t="s">
        <v>275</v>
      </c>
      <c r="B118" s="252"/>
      <c r="C118" s="208" t="s">
        <v>37</v>
      </c>
      <c r="D118" s="208"/>
      <c r="E118" s="207" t="s">
        <v>493</v>
      </c>
      <c r="F118" s="207">
        <v>73495</v>
      </c>
      <c r="G118" s="209"/>
      <c r="H118" s="207">
        <v>74615</v>
      </c>
      <c r="I118" s="207"/>
      <c r="J118" s="255"/>
      <c r="K118" s="538">
        <v>99.598216669336324</v>
      </c>
    </row>
    <row r="119" spans="1:11" ht="14.25" customHeight="1">
      <c r="A119" s="257" t="s">
        <v>276</v>
      </c>
      <c r="B119" s="252"/>
      <c r="C119" s="208" t="s">
        <v>37</v>
      </c>
      <c r="D119" s="208"/>
      <c r="E119" s="207" t="s">
        <v>494</v>
      </c>
      <c r="F119" s="207">
        <v>380</v>
      </c>
      <c r="G119" s="209"/>
      <c r="H119" s="207">
        <v>385</v>
      </c>
      <c r="I119" s="207"/>
      <c r="J119" s="255"/>
      <c r="K119" s="538">
        <v>152.17391304347828</v>
      </c>
    </row>
    <row r="120" spans="1:11" s="233" customFormat="1" ht="14.25" customHeight="1">
      <c r="A120" s="260" t="s">
        <v>336</v>
      </c>
      <c r="B120" s="206" t="s">
        <v>337</v>
      </c>
      <c r="C120" s="201" t="s">
        <v>56</v>
      </c>
      <c r="D120" s="201"/>
      <c r="E120" s="206" t="s">
        <v>474</v>
      </c>
      <c r="F120" s="206"/>
      <c r="G120" s="261"/>
      <c r="H120" s="206"/>
      <c r="I120" s="206"/>
      <c r="J120" s="262"/>
      <c r="K120" s="543" t="s">
        <v>474</v>
      </c>
    </row>
    <row r="121" spans="1:11" s="233" customFormat="1" ht="14.25" customHeight="1">
      <c r="A121" s="263" t="s">
        <v>278</v>
      </c>
      <c r="B121" s="206"/>
      <c r="C121" s="201"/>
      <c r="D121" s="201"/>
      <c r="E121" s="206" t="s">
        <v>495</v>
      </c>
      <c r="F121" s="206">
        <v>1.01</v>
      </c>
      <c r="G121" s="261"/>
      <c r="H121" s="206">
        <v>1</v>
      </c>
      <c r="I121" s="206"/>
      <c r="J121" s="262"/>
      <c r="K121" s="543" t="s">
        <v>475</v>
      </c>
    </row>
    <row r="122" spans="1:11" s="233" customFormat="1" ht="14.25" customHeight="1">
      <c r="A122" s="263" t="s">
        <v>338</v>
      </c>
      <c r="B122" s="206"/>
      <c r="C122" s="201"/>
      <c r="D122" s="201"/>
      <c r="E122" s="206"/>
      <c r="F122" s="206"/>
      <c r="G122" s="261"/>
      <c r="H122" s="206"/>
      <c r="I122" s="206"/>
      <c r="J122" s="206"/>
      <c r="K122" s="543"/>
    </row>
    <row r="123" spans="1:11" ht="14.25" customHeight="1">
      <c r="A123" s="224" t="s">
        <v>339</v>
      </c>
      <c r="B123" s="214"/>
      <c r="C123" s="215"/>
      <c r="D123" s="215"/>
      <c r="E123" s="225"/>
      <c r="F123" s="225"/>
      <c r="G123" s="217"/>
      <c r="H123" s="225"/>
      <c r="I123" s="225"/>
      <c r="J123" s="225"/>
      <c r="K123" s="541"/>
    </row>
    <row r="124" spans="1:11" ht="14.25" customHeight="1">
      <c r="A124" s="214" t="s">
        <v>340</v>
      </c>
      <c r="B124" s="214" t="s">
        <v>341</v>
      </c>
      <c r="C124" s="215" t="s">
        <v>100</v>
      </c>
      <c r="D124" s="284"/>
      <c r="E124" s="303"/>
      <c r="F124" s="303"/>
      <c r="G124" s="320"/>
      <c r="H124" s="303"/>
      <c r="I124" s="303"/>
      <c r="J124" s="303"/>
      <c r="K124" s="544"/>
    </row>
    <row r="125" spans="1:11" ht="14.25" customHeight="1">
      <c r="A125" s="238" t="s">
        <v>342</v>
      </c>
      <c r="B125" s="238"/>
      <c r="C125" s="215" t="s">
        <v>37</v>
      </c>
      <c r="D125" s="284"/>
      <c r="E125" s="303"/>
      <c r="F125" s="303"/>
      <c r="G125" s="320"/>
      <c r="H125" s="303"/>
      <c r="I125" s="303"/>
      <c r="J125" s="303"/>
      <c r="K125" s="544"/>
    </row>
    <row r="126" spans="1:11" ht="14.25" customHeight="1">
      <c r="A126" s="238" t="s">
        <v>343</v>
      </c>
      <c r="B126" s="238"/>
      <c r="C126" s="215" t="s">
        <v>37</v>
      </c>
      <c r="D126" s="284"/>
      <c r="E126" s="303"/>
      <c r="F126" s="303"/>
      <c r="G126" s="320"/>
      <c r="H126" s="303"/>
      <c r="I126" s="303"/>
      <c r="J126" s="303"/>
      <c r="K126" s="544"/>
    </row>
    <row r="127" spans="1:11" ht="14.25" customHeight="1">
      <c r="A127" s="238" t="s">
        <v>344</v>
      </c>
      <c r="B127" s="238"/>
      <c r="C127" s="215" t="s">
        <v>37</v>
      </c>
      <c r="D127" s="284"/>
      <c r="E127" s="303"/>
      <c r="F127" s="303"/>
      <c r="G127" s="320"/>
      <c r="H127" s="303"/>
      <c r="I127" s="303"/>
      <c r="J127" s="303"/>
      <c r="K127" s="544"/>
    </row>
    <row r="128" spans="1:11" ht="14.25" customHeight="1">
      <c r="A128" s="214" t="s">
        <v>345</v>
      </c>
      <c r="B128" s="214" t="s">
        <v>341</v>
      </c>
      <c r="C128" s="215" t="s">
        <v>37</v>
      </c>
      <c r="D128" s="284"/>
      <c r="E128" s="303"/>
      <c r="F128" s="303"/>
      <c r="G128" s="320"/>
      <c r="H128" s="303"/>
      <c r="I128" s="303"/>
      <c r="J128" s="303"/>
      <c r="K128" s="544"/>
    </row>
    <row r="129" spans="1:11" ht="14.25" customHeight="1">
      <c r="A129" s="238" t="s">
        <v>342</v>
      </c>
      <c r="B129" s="238"/>
      <c r="C129" s="215" t="s">
        <v>37</v>
      </c>
      <c r="D129" s="284"/>
      <c r="E129" s="303"/>
      <c r="F129" s="303"/>
      <c r="G129" s="320"/>
      <c r="H129" s="303"/>
      <c r="I129" s="303"/>
      <c r="J129" s="303"/>
      <c r="K129" s="544"/>
    </row>
    <row r="130" spans="1:11" ht="14.25" customHeight="1">
      <c r="A130" s="238" t="s">
        <v>343</v>
      </c>
      <c r="B130" s="238"/>
      <c r="C130" s="215" t="s">
        <v>37</v>
      </c>
      <c r="D130" s="284"/>
      <c r="E130" s="303"/>
      <c r="F130" s="303"/>
      <c r="G130" s="320"/>
      <c r="H130" s="303"/>
      <c r="I130" s="303"/>
      <c r="J130" s="303"/>
      <c r="K130" s="544"/>
    </row>
    <row r="131" spans="1:11" ht="14.25" customHeight="1">
      <c r="A131" s="238" t="s">
        <v>344</v>
      </c>
      <c r="B131" s="238"/>
      <c r="C131" s="215" t="s">
        <v>37</v>
      </c>
      <c r="D131" s="284"/>
      <c r="E131" s="303"/>
      <c r="F131" s="303"/>
      <c r="G131" s="320"/>
      <c r="H131" s="303"/>
      <c r="I131" s="303"/>
      <c r="J131" s="303"/>
      <c r="K131" s="544"/>
    </row>
    <row r="132" spans="1:11" ht="14.25" customHeight="1">
      <c r="A132" s="222" t="s">
        <v>346</v>
      </c>
      <c r="B132" s="223"/>
      <c r="C132" s="212"/>
      <c r="D132" s="212"/>
      <c r="E132" s="222"/>
      <c r="F132" s="222"/>
      <c r="G132" s="213"/>
      <c r="H132" s="222"/>
      <c r="I132" s="222"/>
      <c r="J132" s="222"/>
      <c r="K132" s="540"/>
    </row>
    <row r="133" spans="1:11" ht="17.25" customHeight="1">
      <c r="A133" s="224" t="s">
        <v>347</v>
      </c>
      <c r="B133" s="214"/>
      <c r="C133" s="215"/>
      <c r="D133" s="215"/>
      <c r="E133" s="264"/>
      <c r="F133" s="264"/>
      <c r="G133" s="217"/>
      <c r="H133" s="264"/>
      <c r="I133" s="264"/>
      <c r="J133" s="264"/>
      <c r="K133" s="541"/>
    </row>
    <row r="134" spans="1:11" ht="17.25" customHeight="1">
      <c r="A134" s="224" t="s">
        <v>348</v>
      </c>
      <c r="B134" s="214"/>
      <c r="C134" s="215"/>
      <c r="D134" s="215"/>
      <c r="E134" s="264"/>
      <c r="F134" s="264"/>
      <c r="G134" s="217"/>
      <c r="H134" s="264"/>
      <c r="I134" s="264"/>
      <c r="J134" s="264"/>
      <c r="K134" s="541"/>
    </row>
    <row r="135" spans="1:11" ht="14.25" customHeight="1">
      <c r="A135" s="227" t="s">
        <v>349</v>
      </c>
      <c r="B135" s="238"/>
      <c r="C135" s="215"/>
      <c r="D135" s="215"/>
      <c r="E135" s="220"/>
      <c r="F135" s="220"/>
      <c r="G135" s="217"/>
      <c r="H135" s="220"/>
      <c r="I135" s="220"/>
      <c r="J135" s="220"/>
      <c r="K135" s="216"/>
    </row>
    <row r="136" spans="1:11" ht="14.25" customHeight="1">
      <c r="A136" s="265" t="s">
        <v>350</v>
      </c>
      <c r="B136" s="214" t="s">
        <v>351</v>
      </c>
      <c r="C136" s="238" t="s">
        <v>3</v>
      </c>
      <c r="D136" s="238"/>
      <c r="E136" s="266"/>
      <c r="F136" s="266"/>
      <c r="G136" s="267"/>
      <c r="H136" s="220"/>
      <c r="I136" s="220"/>
      <c r="J136" s="220"/>
      <c r="K136" s="216"/>
    </row>
    <row r="137" spans="1:11" ht="14.25" customHeight="1">
      <c r="A137" s="265" t="s">
        <v>352</v>
      </c>
      <c r="B137" s="214" t="s">
        <v>353</v>
      </c>
      <c r="C137" s="238" t="s">
        <v>354</v>
      </c>
      <c r="D137" s="238"/>
      <c r="E137" s="266"/>
      <c r="F137" s="266"/>
      <c r="G137" s="267"/>
      <c r="H137" s="220"/>
      <c r="I137" s="220"/>
      <c r="J137" s="220"/>
      <c r="K137" s="216"/>
    </row>
    <row r="138" spans="1:11" ht="14.25" customHeight="1">
      <c r="A138" s="265" t="s">
        <v>355</v>
      </c>
      <c r="B138" s="214" t="s">
        <v>356</v>
      </c>
      <c r="C138" s="238" t="s">
        <v>14</v>
      </c>
      <c r="D138" s="238"/>
      <c r="E138" s="266"/>
      <c r="F138" s="266"/>
      <c r="G138" s="267"/>
      <c r="H138" s="220"/>
      <c r="I138" s="220"/>
      <c r="J138" s="220"/>
      <c r="K138" s="216"/>
    </row>
    <row r="139" spans="1:11" ht="14.25" customHeight="1">
      <c r="A139" s="238" t="s">
        <v>357</v>
      </c>
      <c r="B139" s="238"/>
      <c r="C139" s="238"/>
      <c r="D139" s="238"/>
      <c r="E139" s="266"/>
      <c r="F139" s="266"/>
      <c r="G139" s="267"/>
      <c r="H139" s="220"/>
      <c r="I139" s="220"/>
      <c r="J139" s="220"/>
      <c r="K139" s="216"/>
    </row>
    <row r="140" spans="1:11" ht="14.25" customHeight="1">
      <c r="A140" s="265" t="s">
        <v>350</v>
      </c>
      <c r="B140" s="214" t="s">
        <v>351</v>
      </c>
      <c r="C140" s="238" t="s">
        <v>3</v>
      </c>
      <c r="D140" s="238"/>
      <c r="E140" s="266"/>
      <c r="F140" s="266"/>
      <c r="G140" s="267"/>
      <c r="H140" s="220"/>
      <c r="I140" s="220"/>
      <c r="J140" s="220"/>
      <c r="K140" s="216"/>
    </row>
    <row r="141" spans="1:11" ht="14.25" customHeight="1">
      <c r="A141" s="265" t="s">
        <v>352</v>
      </c>
      <c r="B141" s="214" t="s">
        <v>353</v>
      </c>
      <c r="C141" s="238" t="s">
        <v>354</v>
      </c>
      <c r="D141" s="238"/>
      <c r="E141" s="266"/>
      <c r="F141" s="266"/>
      <c r="G141" s="267"/>
      <c r="H141" s="220"/>
      <c r="I141" s="220"/>
      <c r="J141" s="220"/>
      <c r="K141" s="216"/>
    </row>
    <row r="142" spans="1:11" ht="14.25" customHeight="1">
      <c r="A142" s="265" t="s">
        <v>355</v>
      </c>
      <c r="B142" s="214" t="s">
        <v>356</v>
      </c>
      <c r="C142" s="238" t="s">
        <v>14</v>
      </c>
      <c r="D142" s="238"/>
      <c r="E142" s="266"/>
      <c r="F142" s="266"/>
      <c r="G142" s="267"/>
      <c r="H142" s="220"/>
      <c r="I142" s="220"/>
      <c r="J142" s="220"/>
      <c r="K142" s="216"/>
    </row>
    <row r="143" spans="1:11" ht="14.25" customHeight="1">
      <c r="A143" s="238" t="s">
        <v>358</v>
      </c>
      <c r="B143" s="238"/>
      <c r="C143" s="238"/>
      <c r="D143" s="238"/>
      <c r="E143" s="266"/>
      <c r="F143" s="266"/>
      <c r="G143" s="267"/>
      <c r="H143" s="220"/>
      <c r="I143" s="220"/>
      <c r="J143" s="220"/>
      <c r="K143" s="216"/>
    </row>
    <row r="144" spans="1:11" ht="14.25" customHeight="1">
      <c r="A144" s="265" t="s">
        <v>350</v>
      </c>
      <c r="B144" s="214" t="s">
        <v>351</v>
      </c>
      <c r="C144" s="238" t="s">
        <v>3</v>
      </c>
      <c r="D144" s="238"/>
      <c r="E144" s="266"/>
      <c r="F144" s="266"/>
      <c r="G144" s="267"/>
      <c r="H144" s="220"/>
      <c r="I144" s="220"/>
      <c r="J144" s="220"/>
      <c r="K144" s="216"/>
    </row>
    <row r="145" spans="1:11" ht="14.25" customHeight="1">
      <c r="A145" s="265" t="s">
        <v>352</v>
      </c>
      <c r="B145" s="214" t="s">
        <v>353</v>
      </c>
      <c r="C145" s="238" t="s">
        <v>354</v>
      </c>
      <c r="D145" s="238"/>
      <c r="E145" s="266"/>
      <c r="F145" s="266"/>
      <c r="G145" s="267"/>
      <c r="H145" s="220"/>
      <c r="I145" s="220"/>
      <c r="J145" s="220"/>
      <c r="K145" s="216"/>
    </row>
    <row r="146" spans="1:11" ht="14.25" customHeight="1">
      <c r="A146" s="265" t="s">
        <v>355</v>
      </c>
      <c r="B146" s="214" t="s">
        <v>356</v>
      </c>
      <c r="C146" s="238" t="s">
        <v>14</v>
      </c>
      <c r="D146" s="238"/>
      <c r="E146" s="266"/>
      <c r="F146" s="266"/>
      <c r="G146" s="267"/>
      <c r="H146" s="220"/>
      <c r="I146" s="220"/>
      <c r="J146" s="220"/>
      <c r="K146" s="216"/>
    </row>
    <row r="147" spans="1:11" ht="14.25" customHeight="1">
      <c r="A147" s="238" t="s">
        <v>359</v>
      </c>
      <c r="B147" s="238"/>
      <c r="C147" s="238"/>
      <c r="D147" s="238"/>
      <c r="E147" s="266"/>
      <c r="F147" s="266"/>
      <c r="G147" s="267"/>
      <c r="H147" s="220"/>
      <c r="I147" s="220"/>
      <c r="J147" s="220"/>
      <c r="K147" s="216"/>
    </row>
    <row r="148" spans="1:11" ht="14.25" customHeight="1">
      <c r="A148" s="265" t="s">
        <v>350</v>
      </c>
      <c r="B148" s="214" t="s">
        <v>351</v>
      </c>
      <c r="C148" s="238" t="s">
        <v>3</v>
      </c>
      <c r="D148" s="238"/>
      <c r="E148" s="266"/>
      <c r="F148" s="266"/>
      <c r="G148" s="267"/>
      <c r="H148" s="220"/>
      <c r="I148" s="220"/>
      <c r="J148" s="220"/>
      <c r="K148" s="216"/>
    </row>
    <row r="149" spans="1:11" ht="14.25" customHeight="1">
      <c r="A149" s="265" t="s">
        <v>352</v>
      </c>
      <c r="B149" s="214" t="s">
        <v>353</v>
      </c>
      <c r="C149" s="238" t="s">
        <v>354</v>
      </c>
      <c r="D149" s="238"/>
      <c r="E149" s="266"/>
      <c r="F149" s="266"/>
      <c r="G149" s="267"/>
      <c r="H149" s="220"/>
      <c r="I149" s="220"/>
      <c r="J149" s="220"/>
      <c r="K149" s="216"/>
    </row>
    <row r="150" spans="1:11" ht="14.25" customHeight="1">
      <c r="A150" s="265" t="s">
        <v>355</v>
      </c>
      <c r="B150" s="214" t="s">
        <v>356</v>
      </c>
      <c r="C150" s="238" t="s">
        <v>14</v>
      </c>
      <c r="D150" s="238"/>
      <c r="E150" s="266"/>
      <c r="F150" s="266"/>
      <c r="G150" s="267"/>
      <c r="H150" s="220"/>
      <c r="I150" s="220"/>
      <c r="J150" s="220"/>
      <c r="K150" s="216"/>
    </row>
    <row r="151" spans="1:11" ht="14.25" customHeight="1">
      <c r="A151" s="238" t="s">
        <v>360</v>
      </c>
      <c r="B151" s="238"/>
      <c r="C151" s="238"/>
      <c r="D151" s="238"/>
      <c r="E151" s="266"/>
      <c r="F151" s="266"/>
      <c r="G151" s="267"/>
      <c r="H151" s="220"/>
      <c r="I151" s="220"/>
      <c r="J151" s="220"/>
      <c r="K151" s="216"/>
    </row>
    <row r="152" spans="1:11" ht="14.25" customHeight="1">
      <c r="A152" s="265" t="s">
        <v>350</v>
      </c>
      <c r="B152" s="214" t="s">
        <v>351</v>
      </c>
      <c r="C152" s="238" t="s">
        <v>3</v>
      </c>
      <c r="D152" s="238"/>
      <c r="E152" s="266"/>
      <c r="F152" s="266"/>
      <c r="G152" s="267"/>
      <c r="H152" s="220"/>
      <c r="I152" s="220"/>
      <c r="J152" s="220"/>
      <c r="K152" s="216"/>
    </row>
    <row r="153" spans="1:11" ht="14.25" customHeight="1">
      <c r="A153" s="265" t="s">
        <v>352</v>
      </c>
      <c r="B153" s="214" t="s">
        <v>353</v>
      </c>
      <c r="C153" s="238" t="s">
        <v>354</v>
      </c>
      <c r="D153" s="238"/>
      <c r="E153" s="266"/>
      <c r="F153" s="266"/>
      <c r="G153" s="267"/>
      <c r="H153" s="220"/>
      <c r="I153" s="220"/>
      <c r="J153" s="220"/>
      <c r="K153" s="216"/>
    </row>
    <row r="154" spans="1:11" ht="14.25" customHeight="1">
      <c r="A154" s="265" t="s">
        <v>355</v>
      </c>
      <c r="B154" s="214" t="s">
        <v>356</v>
      </c>
      <c r="C154" s="238" t="s">
        <v>14</v>
      </c>
      <c r="D154" s="238"/>
      <c r="E154" s="266"/>
      <c r="F154" s="266"/>
      <c r="G154" s="267"/>
      <c r="H154" s="220"/>
      <c r="I154" s="220"/>
      <c r="J154" s="220"/>
      <c r="K154" s="216"/>
    </row>
    <row r="155" spans="1:11" ht="28.5" customHeight="1">
      <c r="A155" s="268" t="s">
        <v>664</v>
      </c>
      <c r="B155" s="214" t="s">
        <v>351</v>
      </c>
      <c r="C155" s="215" t="s">
        <v>3</v>
      </c>
      <c r="D155" s="215"/>
      <c r="E155" s="264">
        <v>52464.893188230555</v>
      </c>
      <c r="F155" s="264"/>
      <c r="G155" s="217"/>
      <c r="H155" s="264">
        <v>52066.16</v>
      </c>
      <c r="I155" s="264"/>
      <c r="J155" s="264"/>
      <c r="K155" s="541">
        <v>99.240000000000009</v>
      </c>
    </row>
    <row r="156" spans="1:11" ht="17.25" customHeight="1">
      <c r="A156" s="269" t="s">
        <v>4</v>
      </c>
      <c r="B156" s="214"/>
      <c r="C156" s="215"/>
      <c r="D156" s="215"/>
      <c r="E156" s="270">
        <v>28986.510000000002</v>
      </c>
      <c r="F156" s="270"/>
      <c r="G156" s="217"/>
      <c r="H156" s="270">
        <v>28846.480000000003</v>
      </c>
      <c r="I156" s="270"/>
      <c r="J156" s="270"/>
      <c r="K156" s="216">
        <v>95.275000000000006</v>
      </c>
    </row>
    <row r="157" spans="1:11" ht="17.25" customHeight="1">
      <c r="A157" s="269" t="s">
        <v>5</v>
      </c>
      <c r="B157" s="214"/>
      <c r="C157" s="215"/>
      <c r="D157" s="215"/>
      <c r="E157" s="270">
        <v>7411.7800000000007</v>
      </c>
      <c r="F157" s="270"/>
      <c r="G157" s="217"/>
      <c r="H157" s="270">
        <v>7285.619999999999</v>
      </c>
      <c r="I157" s="270"/>
      <c r="J157" s="270"/>
      <c r="K157" s="216">
        <v>98.297844782225042</v>
      </c>
    </row>
    <row r="158" spans="1:11" ht="17.25" customHeight="1">
      <c r="A158" s="269" t="s">
        <v>6</v>
      </c>
      <c r="B158" s="214"/>
      <c r="C158" s="215"/>
      <c r="D158" s="215"/>
      <c r="E158" s="570">
        <v>1469.63</v>
      </c>
      <c r="F158" s="270"/>
      <c r="G158" s="217"/>
      <c r="H158" s="270">
        <v>1511.3200000000002</v>
      </c>
      <c r="I158" s="270"/>
      <c r="J158" s="270"/>
      <c r="K158" s="216">
        <v>102.83676843831442</v>
      </c>
    </row>
    <row r="159" spans="1:11" ht="17.25" customHeight="1">
      <c r="A159" s="269" t="s">
        <v>7</v>
      </c>
      <c r="B159" s="214"/>
      <c r="C159" s="215"/>
      <c r="D159" s="215"/>
      <c r="E159" s="570">
        <v>529.63</v>
      </c>
      <c r="F159" s="270"/>
      <c r="G159" s="217"/>
      <c r="H159" s="270">
        <v>471.78999999999996</v>
      </c>
      <c r="I159" s="270"/>
      <c r="J159" s="270"/>
      <c r="K159" s="216">
        <v>89.079168476105949</v>
      </c>
    </row>
    <row r="160" spans="1:11" ht="17.25" customHeight="1">
      <c r="A160" s="269" t="s">
        <v>8</v>
      </c>
      <c r="B160" s="214"/>
      <c r="C160" s="215"/>
      <c r="D160" s="215"/>
      <c r="E160" s="570">
        <v>1594.7199999999998</v>
      </c>
      <c r="F160" s="270"/>
      <c r="G160" s="217"/>
      <c r="H160" s="270">
        <v>1508.8400000000001</v>
      </c>
      <c r="I160" s="270"/>
      <c r="J160" s="270"/>
      <c r="K160" s="216">
        <v>94.614728604394529</v>
      </c>
    </row>
    <row r="161" spans="1:11" ht="17.25" customHeight="1">
      <c r="A161" s="269" t="s">
        <v>9</v>
      </c>
      <c r="B161" s="214"/>
      <c r="C161" s="215"/>
      <c r="D161" s="215"/>
      <c r="E161" s="270">
        <v>7716.4599999999982</v>
      </c>
      <c r="F161" s="270"/>
      <c r="G161" s="217"/>
      <c r="H161" s="270">
        <v>7780.5400000000009</v>
      </c>
      <c r="I161" s="270"/>
      <c r="J161" s="271"/>
      <c r="K161" s="218">
        <v>100.83043260769837</v>
      </c>
    </row>
    <row r="162" spans="1:11" s="568" customFormat="1" ht="17.25" customHeight="1">
      <c r="A162" s="571" t="s">
        <v>10</v>
      </c>
      <c r="B162" s="572"/>
      <c r="C162" s="573"/>
      <c r="D162" s="573"/>
      <c r="E162" s="569"/>
      <c r="F162" s="569"/>
      <c r="G162" s="574"/>
      <c r="H162" s="569"/>
      <c r="I162" s="569"/>
      <c r="J162" s="575"/>
      <c r="K162" s="576"/>
    </row>
    <row r="163" spans="1:11" ht="17.25" customHeight="1">
      <c r="A163" s="272" t="s">
        <v>361</v>
      </c>
      <c r="B163" s="214"/>
      <c r="C163" s="215"/>
      <c r="D163" s="215"/>
      <c r="E163" s="270"/>
      <c r="F163" s="270"/>
      <c r="G163" s="217"/>
      <c r="H163" s="270"/>
      <c r="I163" s="270"/>
      <c r="J163" s="270"/>
      <c r="K163" s="216"/>
    </row>
    <row r="164" spans="1:11" ht="17.25" customHeight="1">
      <c r="A164" s="269" t="s">
        <v>362</v>
      </c>
      <c r="B164" s="224" t="s">
        <v>363</v>
      </c>
      <c r="C164" s="273" t="s">
        <v>14</v>
      </c>
      <c r="D164" s="370" t="e">
        <f>'1.Nông nghiệp'!#REF!</f>
        <v>#REF!</v>
      </c>
      <c r="E164" s="370">
        <v>57170.17</v>
      </c>
      <c r="F164" s="270"/>
      <c r="G164" s="217" t="e">
        <f>'1.Nông nghiệp'!#REF!</f>
        <v>#REF!</v>
      </c>
      <c r="H164" s="217">
        <v>58618.73</v>
      </c>
      <c r="I164" s="270"/>
      <c r="J164" s="271" t="e">
        <f>'1.Nông nghiệp'!#REF!</f>
        <v>#REF!</v>
      </c>
      <c r="K164" s="218">
        <v>102.53376892179962</v>
      </c>
    </row>
    <row r="165" spans="1:11" ht="17.25" customHeight="1">
      <c r="A165" s="269" t="s">
        <v>15</v>
      </c>
      <c r="B165" s="214"/>
      <c r="C165" s="274">
        <v>0</v>
      </c>
      <c r="D165" s="370" t="e">
        <f>'1.Nông nghiệp'!#REF!</f>
        <v>#REF!</v>
      </c>
      <c r="E165" s="370"/>
      <c r="F165" s="270"/>
      <c r="G165" s="217" t="e">
        <f>'1.Nông nghiệp'!#REF!</f>
        <v>#REF!</v>
      </c>
      <c r="H165" s="217"/>
      <c r="I165" s="270"/>
      <c r="J165" s="271" t="e">
        <f>'1.Nông nghiệp'!#REF!</f>
        <v>#REF!</v>
      </c>
      <c r="K165" s="218"/>
    </row>
    <row r="166" spans="1:11" ht="17.25" customHeight="1">
      <c r="A166" s="269" t="s">
        <v>16</v>
      </c>
      <c r="B166" s="214"/>
      <c r="C166" s="275" t="s">
        <v>17</v>
      </c>
      <c r="D166" s="370" t="e">
        <f>'1.Nông nghiệp'!#REF!</f>
        <v>#REF!</v>
      </c>
      <c r="E166" s="370">
        <v>16500</v>
      </c>
      <c r="F166" s="270"/>
      <c r="G166" s="217" t="e">
        <f>'1.Nông nghiệp'!#REF!</f>
        <v>#REF!</v>
      </c>
      <c r="H166" s="217">
        <v>15800</v>
      </c>
      <c r="I166" s="270"/>
      <c r="J166" s="271" t="e">
        <f>'1.Nông nghiệp'!#REF!</f>
        <v>#REF!</v>
      </c>
      <c r="K166" s="218">
        <v>95.757575757575751</v>
      </c>
    </row>
    <row r="167" spans="1:11" ht="17.25" customHeight="1">
      <c r="A167" s="269" t="s">
        <v>18</v>
      </c>
      <c r="B167" s="214"/>
      <c r="C167" s="275" t="s">
        <v>14</v>
      </c>
      <c r="D167" s="370" t="e">
        <f>'1.Nông nghiệp'!#REF!</f>
        <v>#REF!</v>
      </c>
      <c r="E167" s="370">
        <v>559</v>
      </c>
      <c r="F167" s="270"/>
      <c r="G167" s="217" t="e">
        <f>'1.Nông nghiệp'!#REF!</f>
        <v>#REF!</v>
      </c>
      <c r="H167" s="217">
        <v>547.59999999999991</v>
      </c>
      <c r="I167" s="270"/>
      <c r="J167" s="271" t="e">
        <f>'1.Nông nghiệp'!#REF!</f>
        <v>#REF!</v>
      </c>
      <c r="K167" s="218">
        <v>97.960644007155622</v>
      </c>
    </row>
    <row r="168" spans="1:11" ht="17.25" customHeight="1">
      <c r="A168" s="269" t="s">
        <v>19</v>
      </c>
      <c r="B168" s="214"/>
      <c r="C168" s="274">
        <v>0</v>
      </c>
      <c r="D168" s="370" t="e">
        <f>'1.Nông nghiệp'!#REF!</f>
        <v>#REF!</v>
      </c>
      <c r="E168" s="370"/>
      <c r="F168" s="270"/>
      <c r="G168" s="217" t="e">
        <f>'1.Nông nghiệp'!#REF!</f>
        <v>#REF!</v>
      </c>
      <c r="H168" s="217"/>
      <c r="I168" s="270"/>
      <c r="J168" s="271" t="e">
        <f>'1.Nông nghiệp'!#REF!</f>
        <v>#REF!</v>
      </c>
      <c r="K168" s="218"/>
    </row>
    <row r="169" spans="1:11" ht="17.25" customHeight="1">
      <c r="A169" s="269" t="s">
        <v>20</v>
      </c>
      <c r="B169" s="214"/>
      <c r="C169" s="275" t="s">
        <v>17</v>
      </c>
      <c r="D169" s="370" t="e">
        <f>'1.Nông nghiệp'!#REF!</f>
        <v>#REF!</v>
      </c>
      <c r="E169" s="217">
        <v>92800</v>
      </c>
      <c r="F169" s="270"/>
      <c r="G169" s="217" t="e">
        <f>'1.Nông nghiệp'!#REF!</f>
        <v>#REF!</v>
      </c>
      <c r="H169" s="270">
        <v>88300</v>
      </c>
      <c r="I169" s="270"/>
      <c r="J169" s="270"/>
      <c r="K169" s="271">
        <v>95.150862068965523</v>
      </c>
    </row>
    <row r="170" spans="1:11" ht="17.25" customHeight="1">
      <c r="A170" s="269" t="s">
        <v>18</v>
      </c>
      <c r="B170" s="214"/>
      <c r="C170" s="275" t="s">
        <v>14</v>
      </c>
      <c r="D170" s="370" t="e">
        <f>'1.Nông nghiệp'!#REF!</f>
        <v>#REF!</v>
      </c>
      <c r="E170" s="217">
        <v>2228</v>
      </c>
      <c r="F170" s="270"/>
      <c r="G170" s="217" t="e">
        <f>'1.Nông nghiệp'!#REF!</f>
        <v>#REF!</v>
      </c>
      <c r="H170" s="270">
        <v>2154.5</v>
      </c>
      <c r="I170" s="270"/>
      <c r="J170" s="270"/>
      <c r="K170" s="271">
        <v>96.701077199281869</v>
      </c>
    </row>
    <row r="171" spans="1:11" ht="17.25" customHeight="1">
      <c r="A171" s="269" t="s">
        <v>21</v>
      </c>
      <c r="B171" s="214"/>
      <c r="C171" s="275" t="s">
        <v>14</v>
      </c>
      <c r="D171" s="370" t="e">
        <f>'1.Nông nghiệp'!#REF!</f>
        <v>#REF!</v>
      </c>
      <c r="E171" s="217">
        <v>25450</v>
      </c>
      <c r="F171" s="270"/>
      <c r="G171" s="217" t="e">
        <f>'1.Nông nghiệp'!#REF!</f>
        <v>#REF!</v>
      </c>
      <c r="H171" s="270">
        <v>26130</v>
      </c>
      <c r="I171" s="270"/>
      <c r="J171" s="270"/>
      <c r="K171" s="271">
        <v>102.67190569744598</v>
      </c>
    </row>
    <row r="172" spans="1:11" ht="17.25" customHeight="1">
      <c r="A172" s="269" t="s">
        <v>22</v>
      </c>
      <c r="B172" s="214"/>
      <c r="C172" s="274">
        <v>0</v>
      </c>
      <c r="D172" s="370" t="e">
        <f>'1.Nông nghiệp'!#REF!</f>
        <v>#REF!</v>
      </c>
      <c r="E172" s="370"/>
      <c r="F172" s="270"/>
      <c r="G172" s="217" t="e">
        <f>'1.Nông nghiệp'!#REF!</f>
        <v>#REF!</v>
      </c>
      <c r="H172" s="217"/>
      <c r="I172" s="270"/>
      <c r="J172" s="271" t="e">
        <f>'1.Nông nghiệp'!#REF!</f>
        <v>#REF!</v>
      </c>
      <c r="K172" s="218"/>
    </row>
    <row r="173" spans="1:11" ht="17.25" customHeight="1">
      <c r="A173" s="269" t="s">
        <v>20</v>
      </c>
      <c r="B173" s="214"/>
      <c r="C173" s="275" t="s">
        <v>17</v>
      </c>
      <c r="D173" s="370">
        <f>'1.Nông nghiệp'!C16</f>
        <v>0</v>
      </c>
      <c r="E173" s="370">
        <v>476100</v>
      </c>
      <c r="F173" s="270"/>
      <c r="G173" s="217">
        <f>'1.Nông nghiệp'!E16</f>
        <v>0</v>
      </c>
      <c r="H173" s="217">
        <v>482100</v>
      </c>
      <c r="I173" s="270"/>
      <c r="J173" s="271">
        <f>'1.Nông nghiệp'!G16</f>
        <v>0</v>
      </c>
      <c r="K173" s="218">
        <v>101.26023944549465</v>
      </c>
    </row>
    <row r="174" spans="1:11" ht="17.25" customHeight="1">
      <c r="A174" s="269" t="s">
        <v>18</v>
      </c>
      <c r="B174" s="214"/>
      <c r="C174" s="275" t="s">
        <v>14</v>
      </c>
      <c r="D174" s="370">
        <v>6930</v>
      </c>
      <c r="E174" s="370">
        <v>36512.28</v>
      </c>
      <c r="F174" s="270"/>
      <c r="G174" s="217">
        <v>7332</v>
      </c>
      <c r="H174" s="217">
        <v>38852.520000000004</v>
      </c>
      <c r="I174" s="270"/>
      <c r="J174" s="271">
        <v>105.80086580086581</v>
      </c>
      <c r="K174" s="218">
        <v>106.409460050153</v>
      </c>
    </row>
    <row r="175" spans="1:11" ht="17.25" customHeight="1">
      <c r="A175" s="269" t="s">
        <v>23</v>
      </c>
      <c r="B175" s="214"/>
      <c r="C175" s="274">
        <v>0</v>
      </c>
      <c r="D175" s="370">
        <f>'1.Nông nghiệp'!C18</f>
        <v>0</v>
      </c>
      <c r="E175" s="370"/>
      <c r="F175" s="270"/>
      <c r="G175" s="217">
        <f>'1.Nông nghiệp'!E18</f>
        <v>0</v>
      </c>
      <c r="H175" s="217"/>
      <c r="I175" s="270"/>
      <c r="J175" s="271" t="str">
        <f>'1.Nông nghiệp'!G18</f>
        <v/>
      </c>
      <c r="K175" s="218"/>
    </row>
    <row r="176" spans="1:11" ht="17.25" customHeight="1">
      <c r="A176" s="269" t="s">
        <v>16</v>
      </c>
      <c r="B176" s="214"/>
      <c r="C176" s="276" t="s">
        <v>24</v>
      </c>
      <c r="D176" s="370"/>
      <c r="E176" s="370">
        <v>11930</v>
      </c>
      <c r="F176" s="270"/>
      <c r="G176" s="217"/>
      <c r="H176" s="217">
        <v>11700</v>
      </c>
      <c r="I176" s="270"/>
      <c r="J176" s="271" t="s">
        <v>474</v>
      </c>
      <c r="K176" s="218">
        <v>98.072087175188599</v>
      </c>
    </row>
    <row r="177" spans="1:11" ht="17.25" customHeight="1">
      <c r="A177" s="269" t="s">
        <v>25</v>
      </c>
      <c r="B177" s="214"/>
      <c r="C177" s="276" t="s">
        <v>14</v>
      </c>
      <c r="D177" s="370">
        <v>3115</v>
      </c>
      <c r="E177" s="370">
        <v>17870.89</v>
      </c>
      <c r="F177" s="270"/>
      <c r="G177" s="217">
        <v>3080</v>
      </c>
      <c r="H177" s="217">
        <v>17064.11</v>
      </c>
      <c r="I177" s="270"/>
      <c r="J177" s="271">
        <v>98.876404494382029</v>
      </c>
      <c r="K177" s="218">
        <v>95.485507436954734</v>
      </c>
    </row>
    <row r="178" spans="1:11" ht="17.25" customHeight="1">
      <c r="A178" s="269" t="s">
        <v>26</v>
      </c>
      <c r="B178" s="214"/>
      <c r="C178" s="276" t="s">
        <v>27</v>
      </c>
      <c r="D178" s="370">
        <v>57150</v>
      </c>
      <c r="E178" s="370">
        <v>313576.69</v>
      </c>
      <c r="F178" s="270"/>
      <c r="G178" s="217">
        <v>62100</v>
      </c>
      <c r="H178" s="217">
        <v>337116.13</v>
      </c>
      <c r="I178" s="270"/>
      <c r="J178" s="271">
        <v>108.66141732283465</v>
      </c>
      <c r="K178" s="218">
        <v>107.50675695951762</v>
      </c>
    </row>
    <row r="179" spans="1:11" ht="17.25" customHeight="1">
      <c r="A179" s="269" t="s">
        <v>28</v>
      </c>
      <c r="B179" s="214"/>
      <c r="C179" s="277"/>
      <c r="D179" s="370"/>
      <c r="E179" s="370"/>
      <c r="F179" s="270"/>
      <c r="G179" s="217">
        <f>'1.Nông nghiệp'!E22</f>
        <v>0</v>
      </c>
      <c r="H179" s="217">
        <f>'1.Nông nghiệp'!F22</f>
        <v>88300</v>
      </c>
      <c r="I179" s="270"/>
      <c r="J179" s="271">
        <f>'1.Nông nghiệp'!G22</f>
        <v>0</v>
      </c>
      <c r="K179" s="218">
        <f>'1.Nông nghiệp'!H22</f>
        <v>95.150862068965523</v>
      </c>
    </row>
    <row r="180" spans="1:11" ht="17.25" customHeight="1">
      <c r="A180" s="269" t="s">
        <v>16</v>
      </c>
      <c r="B180" s="214"/>
      <c r="C180" s="276" t="s">
        <v>24</v>
      </c>
      <c r="D180" s="370"/>
      <c r="E180" s="370">
        <v>11930</v>
      </c>
      <c r="F180" s="270"/>
      <c r="G180" s="217"/>
      <c r="H180" s="217">
        <f>'1.Nông nghiệp'!F23</f>
        <v>2154.5</v>
      </c>
      <c r="I180" s="270"/>
      <c r="J180" s="271" t="s">
        <v>474</v>
      </c>
      <c r="K180" s="218">
        <v>98.072087175188599</v>
      </c>
    </row>
    <row r="181" spans="1:11" ht="17.25" customHeight="1">
      <c r="A181" s="269" t="s">
        <v>29</v>
      </c>
      <c r="B181" s="214"/>
      <c r="C181" s="276" t="s">
        <v>14</v>
      </c>
      <c r="D181" s="370">
        <v>3115</v>
      </c>
      <c r="E181" s="370">
        <v>17870.89</v>
      </c>
      <c r="F181" s="270"/>
      <c r="G181" s="217">
        <v>15628.84</v>
      </c>
      <c r="H181" s="217">
        <f>'1.Nông nghiệp'!F24</f>
        <v>26130</v>
      </c>
      <c r="I181" s="270"/>
      <c r="J181" s="271">
        <v>98.876404494382029</v>
      </c>
      <c r="K181" s="218">
        <v>95.485507436954734</v>
      </c>
    </row>
    <row r="182" spans="1:11" ht="14.25" customHeight="1">
      <c r="A182" s="214" t="s">
        <v>30</v>
      </c>
      <c r="B182" s="214"/>
      <c r="C182" s="276" t="s">
        <v>27</v>
      </c>
      <c r="D182" s="370">
        <v>57150</v>
      </c>
      <c r="E182" s="370">
        <v>313576.69</v>
      </c>
      <c r="F182" s="270"/>
      <c r="G182" s="217">
        <v>268915.87</v>
      </c>
      <c r="H182" s="217">
        <f>'1.Nông nghiệp'!F25</f>
        <v>0</v>
      </c>
      <c r="I182" s="270"/>
      <c r="J182" s="271">
        <v>108.66141732283465</v>
      </c>
      <c r="K182" s="218">
        <v>107.50675695951762</v>
      </c>
    </row>
    <row r="183" spans="1:11" ht="14.25" customHeight="1">
      <c r="A183" s="224" t="s">
        <v>364</v>
      </c>
      <c r="B183" s="214"/>
      <c r="C183" s="215"/>
      <c r="D183" s="370">
        <f>'1.Nông nghiệp'!C26</f>
        <v>0</v>
      </c>
      <c r="E183" s="370"/>
      <c r="F183" s="270"/>
      <c r="G183" s="217">
        <f>'1.Nông nghiệp'!E26</f>
        <v>0</v>
      </c>
      <c r="H183" s="217"/>
      <c r="I183" s="270"/>
      <c r="J183" s="271">
        <f>'1.Nông nghiệp'!G26</f>
        <v>0</v>
      </c>
      <c r="K183" s="218">
        <f>'1.Nông nghiệp'!H26</f>
        <v>101.26023944549465</v>
      </c>
    </row>
    <row r="184" spans="1:11" ht="14.25" customHeight="1">
      <c r="A184" s="214" t="s">
        <v>365</v>
      </c>
      <c r="B184" s="214" t="s">
        <v>366</v>
      </c>
      <c r="C184" s="215" t="s">
        <v>3</v>
      </c>
      <c r="D184" s="370">
        <f>'1.Nông nghiệp'!C33</f>
        <v>83</v>
      </c>
      <c r="E184" s="370">
        <f>'1.Nông nghiệp'!D33</f>
        <v>414.4</v>
      </c>
      <c r="F184" s="270"/>
      <c r="G184" s="217">
        <f>'1.Nông nghiệp'!E33</f>
        <v>65</v>
      </c>
      <c r="H184" s="217">
        <f>'1.Nông nghiệp'!F33</f>
        <v>394.90999999999997</v>
      </c>
      <c r="I184" s="270"/>
      <c r="J184" s="271">
        <f>'1.Nông nghiệp'!G33</f>
        <v>78.313253012048193</v>
      </c>
      <c r="K184" s="218">
        <f>'1.Nông nghiệp'!H33</f>
        <v>95.296814671814658</v>
      </c>
    </row>
    <row r="185" spans="1:11" ht="14.25" customHeight="1">
      <c r="A185" s="214" t="s">
        <v>367</v>
      </c>
      <c r="B185" s="214" t="s">
        <v>368</v>
      </c>
      <c r="C185" s="215" t="s">
        <v>33</v>
      </c>
      <c r="D185" s="370">
        <f>'1.Nông nghiệp'!C34</f>
        <v>3509</v>
      </c>
      <c r="E185" s="370">
        <f>'1.Nông nghiệp'!D34</f>
        <v>18472.099999999999</v>
      </c>
      <c r="F185" s="270"/>
      <c r="G185" s="217">
        <f>'1.Nông nghiệp'!E34</f>
        <v>3700</v>
      </c>
      <c r="H185" s="217">
        <f>'1.Nông nghiệp'!F34</f>
        <v>19105.141960000001</v>
      </c>
      <c r="I185" s="270"/>
      <c r="J185" s="271">
        <f>'1.Nông nghiệp'!G34</f>
        <v>105.44314619549728</v>
      </c>
      <c r="K185" s="218">
        <f>'1.Nông nghiệp'!H34</f>
        <v>103.42701674417096</v>
      </c>
    </row>
    <row r="186" spans="1:11" ht="14.25" customHeight="1">
      <c r="A186" s="214" t="s">
        <v>369</v>
      </c>
      <c r="B186" s="214" t="s">
        <v>368</v>
      </c>
      <c r="C186" s="215" t="s">
        <v>35</v>
      </c>
      <c r="D186" s="370">
        <f>'1.Nông nghiệp'!C35</f>
        <v>5796</v>
      </c>
      <c r="E186" s="370">
        <f>'1.Nông nghiệp'!D35</f>
        <v>18639</v>
      </c>
      <c r="F186" s="270"/>
      <c r="G186" s="217">
        <f>'1.Nông nghiệp'!E35</f>
        <v>6063</v>
      </c>
      <c r="H186" s="217">
        <f>'1.Nông nghiệp'!F35</f>
        <v>18940.379999999997</v>
      </c>
      <c r="I186" s="270"/>
      <c r="J186" s="271">
        <f>'1.Nông nghiệp'!G35</f>
        <v>104.60662525879917</v>
      </c>
      <c r="K186" s="218">
        <f>'1.Nông nghiệp'!H35</f>
        <v>101.61693223885401</v>
      </c>
    </row>
    <row r="187" spans="1:11" ht="14.25" customHeight="1">
      <c r="A187" s="224" t="s">
        <v>370</v>
      </c>
      <c r="B187" s="214"/>
      <c r="C187" s="215"/>
      <c r="D187" s="370">
        <f>'1.Nông nghiệp'!C37</f>
        <v>2133.4</v>
      </c>
      <c r="E187" s="370">
        <f>'1.Nông nghiệp'!D37</f>
        <v>9784.3000000000011</v>
      </c>
      <c r="F187" s="270"/>
      <c r="G187" s="217">
        <f>'1.Nông nghiệp'!E37</f>
        <v>2202.8799999999997</v>
      </c>
      <c r="H187" s="217">
        <f>'1.Nông nghiệp'!F37</f>
        <v>10093.0327</v>
      </c>
      <c r="I187" s="270"/>
      <c r="J187" s="271">
        <f>'1.Nông nghiệp'!G37</f>
        <v>103.25677322583668</v>
      </c>
      <c r="K187" s="271">
        <f>'1.Nông nghiệp'!H37</f>
        <v>103.15538873501424</v>
      </c>
    </row>
    <row r="188" spans="1:11" ht="14.25" customHeight="1">
      <c r="A188" s="214" t="s">
        <v>372</v>
      </c>
      <c r="B188" s="214" t="s">
        <v>371</v>
      </c>
      <c r="C188" s="215" t="s">
        <v>37</v>
      </c>
      <c r="D188" s="370">
        <f>'1.Nông nghiệp'!C38</f>
        <v>113.4</v>
      </c>
      <c r="E188" s="370">
        <f>'1.Nông nghiệp'!D38</f>
        <v>693.7</v>
      </c>
      <c r="F188" s="270"/>
      <c r="G188" s="217">
        <f>'1.Nông nghiệp'!E38</f>
        <v>116.67999999999999</v>
      </c>
      <c r="H188" s="217">
        <f>'1.Nông nghiệp'!F38</f>
        <v>693.88</v>
      </c>
      <c r="I188" s="270"/>
      <c r="J188" s="271">
        <f>'1.Nông nghiệp'!G38</f>
        <v>102.89241622574954</v>
      </c>
      <c r="K188" s="271">
        <f>'1.Nông nghiệp'!H38</f>
        <v>100.02594781605882</v>
      </c>
    </row>
    <row r="189" spans="1:11" ht="14.25" customHeight="1">
      <c r="A189" s="238" t="s">
        <v>373</v>
      </c>
      <c r="B189" s="238"/>
      <c r="C189" s="215" t="s">
        <v>37</v>
      </c>
      <c r="D189" s="370">
        <f>'1.Nông nghiệp'!C39</f>
        <v>5.2</v>
      </c>
      <c r="E189" s="370">
        <f>'1.Nông nghiệp'!D39</f>
        <v>160.44999999999999</v>
      </c>
      <c r="F189" s="270"/>
      <c r="G189" s="217">
        <f>'1.Nông nghiệp'!E39</f>
        <v>5.9</v>
      </c>
      <c r="H189" s="217">
        <f>'1.Nông nghiệp'!F39</f>
        <v>160.9</v>
      </c>
      <c r="I189" s="270"/>
      <c r="J189" s="271">
        <f>'1.Nông nghiệp'!G39</f>
        <v>113.46153846153845</v>
      </c>
      <c r="K189" s="271">
        <f>'1.Nông nghiệp'!H39</f>
        <v>100.28046120286695</v>
      </c>
    </row>
    <row r="190" spans="1:11" ht="14.25" customHeight="1">
      <c r="A190" s="238" t="s">
        <v>374</v>
      </c>
      <c r="B190" s="238"/>
      <c r="C190" s="215" t="s">
        <v>37</v>
      </c>
      <c r="D190" s="370">
        <f>'1.Nông nghiệp'!C40</f>
        <v>6.7</v>
      </c>
      <c r="E190" s="370">
        <f>'1.Nông nghiệp'!D40</f>
        <v>30.75</v>
      </c>
      <c r="F190" s="270"/>
      <c r="G190" s="217">
        <f>'1.Nông nghiệp'!E40</f>
        <v>6.68</v>
      </c>
      <c r="H190" s="217">
        <f>'1.Nông nghiệp'!F40</f>
        <v>30.580000000000002</v>
      </c>
      <c r="I190" s="270"/>
      <c r="J190" s="271">
        <f>'1.Nông nghiệp'!G40</f>
        <v>99.701492537313428</v>
      </c>
      <c r="K190" s="271">
        <f>'1.Nông nghiệp'!H40</f>
        <v>99.447154471544721</v>
      </c>
    </row>
    <row r="191" spans="1:11" ht="14.25" customHeight="1">
      <c r="A191" s="238" t="s">
        <v>375</v>
      </c>
      <c r="B191" s="238"/>
      <c r="C191" s="215" t="s">
        <v>37</v>
      </c>
      <c r="D191" s="370">
        <f>'1.Nông nghiệp'!C41</f>
        <v>101.5</v>
      </c>
      <c r="E191" s="370">
        <f>'1.Nông nghiệp'!D41</f>
        <v>502.5</v>
      </c>
      <c r="F191" s="270"/>
      <c r="G191" s="217">
        <f>'1.Nông nghiệp'!E41</f>
        <v>104.1</v>
      </c>
      <c r="H191" s="217">
        <f>'1.Nông nghiệp'!F41</f>
        <v>502.4</v>
      </c>
      <c r="I191" s="270"/>
      <c r="J191" s="271">
        <f>'1.Nông nghiệp'!G41</f>
        <v>102.5615763546798</v>
      </c>
      <c r="K191" s="271">
        <f>'1.Nông nghiệp'!H41</f>
        <v>99.980099502487548</v>
      </c>
    </row>
    <row r="192" spans="1:11" ht="14.25" customHeight="1">
      <c r="A192" s="214" t="s">
        <v>376</v>
      </c>
      <c r="B192" s="214"/>
      <c r="C192" s="215" t="s">
        <v>37</v>
      </c>
      <c r="D192" s="370">
        <f>'1.Nông nghiệp'!C42</f>
        <v>2020</v>
      </c>
      <c r="E192" s="370">
        <f>'1.Nông nghiệp'!D42</f>
        <v>9090.6</v>
      </c>
      <c r="F192" s="270"/>
      <c r="G192" s="217">
        <f>'1.Nông nghiệp'!E42</f>
        <v>2086.1999999999998</v>
      </c>
      <c r="H192" s="217">
        <f>'1.Nông nghiệp'!F42</f>
        <v>9399.1527000000006</v>
      </c>
      <c r="I192" s="270"/>
      <c r="J192" s="271">
        <f>'1.Nông nghiệp'!G42</f>
        <v>103.27722772277227</v>
      </c>
      <c r="K192" s="271">
        <f>'1.Nông nghiệp'!H42</f>
        <v>103.39419510263349</v>
      </c>
    </row>
    <row r="193" spans="1:11" ht="14.25" customHeight="1">
      <c r="A193" s="238" t="s">
        <v>373</v>
      </c>
      <c r="B193" s="238"/>
      <c r="C193" s="215" t="s">
        <v>37</v>
      </c>
      <c r="D193" s="370">
        <f>'1.Nông nghiệp'!C43</f>
        <v>2016.6</v>
      </c>
      <c r="E193" s="370">
        <f>'1.Nông nghiệp'!D43</f>
        <v>9079.2000000000007</v>
      </c>
      <c r="F193" s="270"/>
      <c r="G193" s="217">
        <f>'1.Nông nghiệp'!E43</f>
        <v>2082.5</v>
      </c>
      <c r="H193" s="217">
        <f>'1.Nông nghiệp'!F43</f>
        <v>9386.7826999999997</v>
      </c>
      <c r="I193" s="270"/>
      <c r="J193" s="271">
        <f>'1.Nông nghiệp'!G43</f>
        <v>103.26787662402063</v>
      </c>
      <c r="K193" s="271">
        <f>'1.Nông nghiệp'!H43</f>
        <v>103.38777315181954</v>
      </c>
    </row>
    <row r="194" spans="1:11" ht="14.25" customHeight="1">
      <c r="A194" s="238" t="s">
        <v>374</v>
      </c>
      <c r="B194" s="238"/>
      <c r="C194" s="215" t="s">
        <v>37</v>
      </c>
      <c r="D194" s="370">
        <f>'1.Nông nghiệp'!C44</f>
        <v>1.4</v>
      </c>
      <c r="E194" s="370">
        <f>'1.Nông nghiệp'!D44</f>
        <v>1.4</v>
      </c>
      <c r="F194" s="270"/>
      <c r="G194" s="217">
        <f>'1.Nông nghiệp'!E44</f>
        <v>1.5</v>
      </c>
      <c r="H194" s="217">
        <f>'1.Nông nghiệp'!F44</f>
        <v>1.5</v>
      </c>
      <c r="I194" s="270"/>
      <c r="J194" s="271">
        <f>'1.Nông nghiệp'!G44</f>
        <v>107.14285714285715</v>
      </c>
      <c r="K194" s="271" t="str">
        <f>'1.Nông nghiệp'!H44</f>
        <v>-</v>
      </c>
    </row>
    <row r="195" spans="1:11" ht="14.25" customHeight="1">
      <c r="A195" s="238" t="s">
        <v>375</v>
      </c>
      <c r="B195" s="238"/>
      <c r="C195" s="215" t="s">
        <v>37</v>
      </c>
      <c r="D195" s="370">
        <f>'1.Nông nghiệp'!C45</f>
        <v>2</v>
      </c>
      <c r="E195" s="370">
        <f>'1.Nông nghiệp'!D45</f>
        <v>10</v>
      </c>
      <c r="F195" s="270"/>
      <c r="G195" s="217">
        <f>'1.Nông nghiệp'!E45</f>
        <v>2.2000000000000002</v>
      </c>
      <c r="H195" s="217">
        <f>'1.Nông nghiệp'!F45</f>
        <v>10.870000000000001</v>
      </c>
      <c r="I195" s="270"/>
      <c r="J195" s="271">
        <f>'1.Nông nghiệp'!G45</f>
        <v>110</v>
      </c>
      <c r="K195" s="271">
        <f>'1.Nông nghiệp'!H45</f>
        <v>108.70000000000002</v>
      </c>
    </row>
    <row r="196" spans="1:11" ht="14.25" customHeight="1">
      <c r="A196" s="222" t="s">
        <v>377</v>
      </c>
      <c r="B196" s="223"/>
      <c r="C196" s="212"/>
      <c r="D196" s="212"/>
      <c r="E196" s="222"/>
      <c r="F196" s="222"/>
      <c r="G196" s="213"/>
      <c r="H196" s="222"/>
      <c r="I196" s="222"/>
      <c r="J196" s="222"/>
      <c r="K196" s="540"/>
    </row>
    <row r="197" spans="1:11" ht="14.25" customHeight="1">
      <c r="A197" s="224" t="s">
        <v>378</v>
      </c>
      <c r="B197" s="214" t="s">
        <v>379</v>
      </c>
      <c r="C197" s="215" t="s">
        <v>56</v>
      </c>
      <c r="D197" s="371"/>
      <c r="E197" s="371"/>
      <c r="F197" s="371">
        <f>'2.IIPthang'!C7</f>
        <v>112.71</v>
      </c>
      <c r="G197" s="371">
        <f>'2.IIPthang'!E7</f>
        <v>111.06</v>
      </c>
      <c r="H197" s="371">
        <f>'2.IIPthang'!F7</f>
        <v>109.55</v>
      </c>
      <c r="I197" s="270">
        <f>'2.IIPthang'!D7</f>
        <v>102.23</v>
      </c>
      <c r="J197" s="264"/>
      <c r="K197" s="541"/>
    </row>
    <row r="198" spans="1:11" ht="14.25" customHeight="1">
      <c r="A198" s="278" t="s">
        <v>58</v>
      </c>
      <c r="B198" s="214"/>
      <c r="C198" s="215" t="s">
        <v>37</v>
      </c>
      <c r="D198" s="215"/>
      <c r="E198" s="270"/>
      <c r="F198" s="371">
        <f>'2.IIPthang'!C8</f>
        <v>92.19</v>
      </c>
      <c r="G198" s="371">
        <f>'2.IIPthang'!E8</f>
        <v>108.65</v>
      </c>
      <c r="H198" s="371">
        <f>'2.IIPthang'!F8</f>
        <v>99.65</v>
      </c>
      <c r="I198" s="270">
        <f>'2.IIPthang'!D8</f>
        <v>107.44</v>
      </c>
      <c r="J198" s="270"/>
      <c r="K198" s="216"/>
    </row>
    <row r="199" spans="1:11" ht="14.25" customHeight="1">
      <c r="A199" s="279" t="s">
        <v>59</v>
      </c>
      <c r="B199" s="238"/>
      <c r="C199" s="215" t="s">
        <v>37</v>
      </c>
      <c r="D199" s="215"/>
      <c r="E199" s="270"/>
      <c r="F199" s="371">
        <f>'2.IIPthang'!C9</f>
        <v>92.19</v>
      </c>
      <c r="G199" s="371">
        <f>'2.IIPthang'!E9</f>
        <v>108.65</v>
      </c>
      <c r="H199" s="371">
        <f>'2.IIPthang'!F9</f>
        <v>99.65</v>
      </c>
      <c r="I199" s="270">
        <f>'2.IIPthang'!D9</f>
        <v>107.44</v>
      </c>
      <c r="J199" s="270"/>
      <c r="K199" s="216"/>
    </row>
    <row r="200" spans="1:11" ht="14.25" customHeight="1">
      <c r="A200" s="280" t="s">
        <v>60</v>
      </c>
      <c r="B200" s="238"/>
      <c r="C200" s="215" t="s">
        <v>37</v>
      </c>
      <c r="D200" s="215"/>
      <c r="E200" s="270"/>
      <c r="F200" s="371">
        <f>'2.IIPthang'!C10</f>
        <v>112.76</v>
      </c>
      <c r="G200" s="371">
        <f>'2.IIPthang'!E10</f>
        <v>111.05</v>
      </c>
      <c r="H200" s="371">
        <f>'2.IIPthang'!F10</f>
        <v>109.62</v>
      </c>
      <c r="I200" s="270">
        <f>'2.IIPthang'!D10</f>
        <v>102.16</v>
      </c>
      <c r="J200" s="270"/>
      <c r="K200" s="216"/>
    </row>
    <row r="201" spans="1:11" ht="14.25" customHeight="1">
      <c r="A201" s="279" t="s">
        <v>61</v>
      </c>
      <c r="B201" s="214"/>
      <c r="C201" s="215" t="s">
        <v>37</v>
      </c>
      <c r="D201" s="215"/>
      <c r="E201" s="270"/>
      <c r="F201" s="371">
        <f>'2.IIPthang'!C11</f>
        <v>117.12</v>
      </c>
      <c r="G201" s="371">
        <f>'2.IIPthang'!E11</f>
        <v>127.99</v>
      </c>
      <c r="H201" s="371">
        <f>'2.IIPthang'!F11</f>
        <v>114.22</v>
      </c>
      <c r="I201" s="270">
        <f>'2.IIPthang'!D11</f>
        <v>104.91</v>
      </c>
      <c r="J201" s="270"/>
      <c r="K201" s="216"/>
    </row>
    <row r="202" spans="1:11" ht="14.25" customHeight="1">
      <c r="A202" s="279" t="s">
        <v>62</v>
      </c>
      <c r="B202" s="214"/>
      <c r="C202" s="215"/>
      <c r="D202" s="215"/>
      <c r="E202" s="270"/>
      <c r="F202" s="371">
        <f>'2.IIPthang'!C12</f>
        <v>100.5</v>
      </c>
      <c r="G202" s="371">
        <f>'2.IIPthang'!E12</f>
        <v>127.42</v>
      </c>
      <c r="H202" s="371">
        <f>'2.IIPthang'!F12</f>
        <v>107.22</v>
      </c>
      <c r="I202" s="270">
        <f>'2.IIPthang'!D12</f>
        <v>94.16</v>
      </c>
      <c r="J202" s="270"/>
      <c r="K202" s="216"/>
    </row>
    <row r="203" spans="1:11" ht="14.25" customHeight="1">
      <c r="A203" s="279" t="s">
        <v>63</v>
      </c>
      <c r="B203" s="214"/>
      <c r="C203" s="215"/>
      <c r="D203" s="215"/>
      <c r="E203" s="270"/>
      <c r="F203" s="371">
        <f>'2.IIPthang'!C13</f>
        <v>92.22</v>
      </c>
      <c r="G203" s="371">
        <f>'2.IIPthang'!E13</f>
        <v>76.010000000000005</v>
      </c>
      <c r="H203" s="371">
        <f>'2.IIPthang'!F13</f>
        <v>96.7</v>
      </c>
      <c r="I203" s="270">
        <f>'2.IIPthang'!D13</f>
        <v>91.92</v>
      </c>
      <c r="J203" s="270"/>
      <c r="K203" s="216"/>
    </row>
    <row r="204" spans="1:11" ht="14.25" customHeight="1">
      <c r="A204" s="279" t="s">
        <v>64</v>
      </c>
      <c r="B204" s="214"/>
      <c r="C204" s="215"/>
      <c r="D204" s="215"/>
      <c r="E204" s="270"/>
      <c r="F204" s="371">
        <f>'2.IIPthang'!C14</f>
        <v>106.14</v>
      </c>
      <c r="G204" s="371">
        <f>'2.IIPthang'!E14</f>
        <v>84.26</v>
      </c>
      <c r="H204" s="371">
        <f>'2.IIPthang'!F14</f>
        <v>83.15</v>
      </c>
      <c r="I204" s="270">
        <f>'2.IIPthang'!D14</f>
        <v>86.76</v>
      </c>
      <c r="J204" s="270"/>
      <c r="K204" s="216"/>
    </row>
    <row r="205" spans="1:11" ht="14.25" customHeight="1">
      <c r="A205" s="279" t="s">
        <v>65</v>
      </c>
      <c r="B205" s="214"/>
      <c r="C205" s="215"/>
      <c r="D205" s="215"/>
      <c r="E205" s="270"/>
      <c r="F205" s="371">
        <f>'2.IIPthang'!C15</f>
        <v>86.99</v>
      </c>
      <c r="G205" s="371">
        <f>'2.IIPthang'!E15</f>
        <v>119.79</v>
      </c>
      <c r="H205" s="371">
        <f>'2.IIPthang'!F15</f>
        <v>121.12</v>
      </c>
      <c r="I205" s="270">
        <f>'2.IIPthang'!D15</f>
        <v>78.25</v>
      </c>
      <c r="J205" s="270"/>
      <c r="K205" s="216"/>
    </row>
    <row r="206" spans="1:11" ht="14.25" customHeight="1">
      <c r="A206" s="279" t="s">
        <v>66</v>
      </c>
      <c r="B206" s="214"/>
      <c r="C206" s="215"/>
      <c r="D206" s="215"/>
      <c r="E206" s="270"/>
      <c r="F206" s="371">
        <f>'2.IIPthang'!C16</f>
        <v>119.81</v>
      </c>
      <c r="G206" s="371">
        <f>'2.IIPthang'!E16</f>
        <v>112.35</v>
      </c>
      <c r="H206" s="371">
        <f>'2.IIPthang'!F16</f>
        <v>115.9</v>
      </c>
      <c r="I206" s="270">
        <f>'2.IIPthang'!D16</f>
        <v>127.19</v>
      </c>
      <c r="J206" s="270"/>
      <c r="K206" s="216"/>
    </row>
    <row r="207" spans="1:11" ht="14.25" customHeight="1">
      <c r="A207" s="279" t="s">
        <v>67</v>
      </c>
      <c r="B207" s="214"/>
      <c r="C207" s="215"/>
      <c r="D207" s="215"/>
      <c r="E207" s="270"/>
      <c r="F207" s="371">
        <f>'2.IIPthang'!C17</f>
        <v>116.54</v>
      </c>
      <c r="G207" s="371">
        <f>'2.IIPthang'!E17</f>
        <v>114.34</v>
      </c>
      <c r="H207" s="371">
        <f>'2.IIPthang'!F17</f>
        <v>120.05</v>
      </c>
      <c r="I207" s="270">
        <f>'2.IIPthang'!D17</f>
        <v>103.75</v>
      </c>
      <c r="J207" s="270"/>
      <c r="K207" s="216"/>
    </row>
    <row r="208" spans="1:11" ht="14.25" customHeight="1">
      <c r="A208" s="279" t="s">
        <v>68</v>
      </c>
      <c r="B208" s="214"/>
      <c r="C208" s="215"/>
      <c r="D208" s="215"/>
      <c r="E208" s="270"/>
      <c r="F208" s="371">
        <f>'2.IIPthang'!C18</f>
        <v>118.13</v>
      </c>
      <c r="G208" s="371">
        <f>'2.IIPthang'!E18</f>
        <v>114.11</v>
      </c>
      <c r="H208" s="371">
        <f>'2.IIPthang'!F18</f>
        <v>113.23</v>
      </c>
      <c r="I208" s="270">
        <f>'2.IIPthang'!D18</f>
        <v>97.72</v>
      </c>
      <c r="J208" s="270"/>
      <c r="K208" s="216"/>
    </row>
    <row r="209" spans="1:11" ht="14.25" customHeight="1">
      <c r="A209" s="279" t="s">
        <v>69</v>
      </c>
      <c r="B209" s="214"/>
      <c r="C209" s="215"/>
      <c r="D209" s="215"/>
      <c r="E209" s="270"/>
      <c r="F209" s="371">
        <f>'2.IIPthang'!C19</f>
        <v>91.83</v>
      </c>
      <c r="G209" s="371">
        <f>'2.IIPthang'!E19</f>
        <v>85.13</v>
      </c>
      <c r="H209" s="371">
        <f>'2.IIPthang'!F19</f>
        <v>119.47</v>
      </c>
      <c r="I209" s="270">
        <f>'2.IIPthang'!D19</f>
        <v>95.94</v>
      </c>
      <c r="J209" s="270"/>
      <c r="K209" s="216"/>
    </row>
    <row r="210" spans="1:11" ht="14.25" customHeight="1">
      <c r="A210" s="279" t="s">
        <v>70</v>
      </c>
      <c r="B210" s="214"/>
      <c r="C210" s="215"/>
      <c r="D210" s="215"/>
      <c r="E210" s="270"/>
      <c r="F210" s="371">
        <f>'2.IIPthang'!C20</f>
        <v>134.31</v>
      </c>
      <c r="G210" s="371">
        <f>'2.IIPthang'!E20</f>
        <v>132.74</v>
      </c>
      <c r="H210" s="371">
        <f>'2.IIPthang'!F20</f>
        <v>128.61000000000001</v>
      </c>
      <c r="I210" s="270">
        <f>'2.IIPthang'!D20</f>
        <v>100.45</v>
      </c>
      <c r="J210" s="270"/>
      <c r="K210" s="216"/>
    </row>
    <row r="211" spans="1:11" ht="14.25" customHeight="1">
      <c r="A211" s="279" t="s">
        <v>71</v>
      </c>
      <c r="B211" s="214"/>
      <c r="C211" s="215"/>
      <c r="D211" s="215"/>
      <c r="E211" s="270"/>
      <c r="F211" s="371">
        <f>'2.IIPthang'!C21</f>
        <v>102.2</v>
      </c>
      <c r="G211" s="371">
        <f>'2.IIPthang'!E21</f>
        <v>103.78</v>
      </c>
      <c r="H211" s="371">
        <f>'2.IIPthang'!F21</f>
        <v>106.7</v>
      </c>
      <c r="I211" s="270">
        <f>'2.IIPthang'!D21</f>
        <v>102.24</v>
      </c>
      <c r="J211" s="270"/>
      <c r="K211" s="216"/>
    </row>
    <row r="212" spans="1:11" ht="14.25" customHeight="1">
      <c r="A212" s="279" t="s">
        <v>72</v>
      </c>
      <c r="B212" s="214"/>
      <c r="C212" s="215"/>
      <c r="D212" s="215"/>
      <c r="E212" s="270"/>
      <c r="F212" s="371">
        <f>'2.IIPthang'!C22</f>
        <v>94.77</v>
      </c>
      <c r="G212" s="371">
        <f>'2.IIPthang'!E22</f>
        <v>149.83000000000001</v>
      </c>
      <c r="H212" s="371">
        <f>'2.IIPthang'!F22</f>
        <v>110.13</v>
      </c>
      <c r="I212" s="270">
        <f>'2.IIPthang'!D22</f>
        <v>111.5</v>
      </c>
      <c r="J212" s="270"/>
      <c r="K212" s="216"/>
    </row>
    <row r="213" spans="1:11" ht="14.25" customHeight="1">
      <c r="A213" s="279" t="s">
        <v>73</v>
      </c>
      <c r="B213" s="214"/>
      <c r="C213" s="215"/>
      <c r="D213" s="215"/>
      <c r="E213" s="270"/>
      <c r="F213" s="371">
        <f>'2.IIPthang'!C23</f>
        <v>129.94999999999999</v>
      </c>
      <c r="G213" s="371">
        <f>'2.IIPthang'!E23</f>
        <v>104.38</v>
      </c>
      <c r="H213" s="371">
        <f>'2.IIPthang'!F23</f>
        <v>120.65</v>
      </c>
      <c r="I213" s="270">
        <f>'2.IIPthang'!D23</f>
        <v>96.75</v>
      </c>
      <c r="J213" s="270"/>
      <c r="K213" s="216"/>
    </row>
    <row r="214" spans="1:11" ht="14.25" customHeight="1">
      <c r="A214" s="279" t="s">
        <v>74</v>
      </c>
      <c r="B214" s="214"/>
      <c r="C214" s="215"/>
      <c r="D214" s="215"/>
      <c r="E214" s="270"/>
      <c r="F214" s="371">
        <f>'2.IIPthang'!C24</f>
        <v>115.73</v>
      </c>
      <c r="G214" s="371">
        <f>'2.IIPthang'!E24</f>
        <v>119.7</v>
      </c>
      <c r="H214" s="371">
        <f>'2.IIPthang'!F24</f>
        <v>115.2</v>
      </c>
      <c r="I214" s="270">
        <f>'2.IIPthang'!D24</f>
        <v>102.9</v>
      </c>
      <c r="J214" s="270"/>
      <c r="K214" s="216"/>
    </row>
    <row r="215" spans="1:11" ht="14.25" customHeight="1">
      <c r="A215" s="279" t="s">
        <v>75</v>
      </c>
      <c r="B215" s="214"/>
      <c r="C215" s="215"/>
      <c r="D215" s="215"/>
      <c r="E215" s="270"/>
      <c r="F215" s="371">
        <f>'2.IIPthang'!C25</f>
        <v>111.03</v>
      </c>
      <c r="G215" s="371">
        <f>'2.IIPthang'!E25</f>
        <v>138.38999999999999</v>
      </c>
      <c r="H215" s="371">
        <f>'2.IIPthang'!F25</f>
        <v>118.19</v>
      </c>
      <c r="I215" s="270">
        <f>'2.IIPthang'!D25</f>
        <v>102.4</v>
      </c>
      <c r="J215" s="270"/>
      <c r="K215" s="216"/>
    </row>
    <row r="216" spans="1:11" ht="14.25" customHeight="1">
      <c r="A216" s="279" t="s">
        <v>76</v>
      </c>
      <c r="B216" s="214"/>
      <c r="C216" s="215"/>
      <c r="D216" s="215"/>
      <c r="E216" s="270"/>
      <c r="F216" s="371">
        <f>'2.IIPthang'!C26</f>
        <v>142.65</v>
      </c>
      <c r="G216" s="371">
        <f>'2.IIPthang'!E26</f>
        <v>147.07</v>
      </c>
      <c r="H216" s="371">
        <f>'2.IIPthang'!F26</f>
        <v>143.93</v>
      </c>
      <c r="I216" s="270">
        <f>'2.IIPthang'!D26</f>
        <v>106.68</v>
      </c>
      <c r="J216" s="270"/>
      <c r="K216" s="216"/>
    </row>
    <row r="217" spans="1:11" ht="14.25" customHeight="1">
      <c r="A217" s="279" t="s">
        <v>77</v>
      </c>
      <c r="B217" s="214"/>
      <c r="C217" s="215"/>
      <c r="D217" s="215"/>
      <c r="E217" s="270"/>
      <c r="F217" s="371">
        <f>'2.IIPthang'!C27</f>
        <v>127.42</v>
      </c>
      <c r="G217" s="371">
        <f>'2.IIPthang'!E27</f>
        <v>82.5</v>
      </c>
      <c r="H217" s="371">
        <f>'2.IIPthang'!F27</f>
        <v>92.73</v>
      </c>
      <c r="I217" s="270">
        <f>'2.IIPthang'!D27</f>
        <v>103.55</v>
      </c>
      <c r="J217" s="270"/>
      <c r="K217" s="216"/>
    </row>
    <row r="218" spans="1:11" ht="14.25" customHeight="1">
      <c r="A218" s="279" t="s">
        <v>78</v>
      </c>
      <c r="B218" s="214"/>
      <c r="C218" s="215"/>
      <c r="D218" s="215"/>
      <c r="E218" s="270"/>
      <c r="F218" s="371">
        <f>'2.IIPthang'!C28</f>
        <v>102.73</v>
      </c>
      <c r="G218" s="371">
        <f>'2.IIPthang'!E28</f>
        <v>98.42</v>
      </c>
      <c r="H218" s="371">
        <f>'2.IIPthang'!F28</f>
        <v>98.09</v>
      </c>
      <c r="I218" s="270">
        <f>'2.IIPthang'!D28</f>
        <v>99.11</v>
      </c>
      <c r="J218" s="270"/>
      <c r="K218" s="216"/>
    </row>
    <row r="219" spans="1:11" ht="14.25" customHeight="1">
      <c r="A219" s="279" t="s">
        <v>79</v>
      </c>
      <c r="B219" s="214"/>
      <c r="C219" s="215"/>
      <c r="D219" s="215"/>
      <c r="E219" s="270"/>
      <c r="F219" s="371">
        <f>'2.IIPthang'!C29</f>
        <v>79.11</v>
      </c>
      <c r="G219" s="371">
        <f>'2.IIPthang'!E29</f>
        <v>92.44</v>
      </c>
      <c r="H219" s="371">
        <f>'2.IIPthang'!F29</f>
        <v>122.8</v>
      </c>
      <c r="I219" s="270">
        <f>'2.IIPthang'!D29</f>
        <v>112.5</v>
      </c>
      <c r="J219" s="270"/>
      <c r="K219" s="216"/>
    </row>
    <row r="220" spans="1:11" ht="14.25" customHeight="1">
      <c r="A220" s="279" t="s">
        <v>80</v>
      </c>
      <c r="B220" s="214"/>
      <c r="C220" s="215"/>
      <c r="D220" s="215"/>
      <c r="E220" s="270"/>
      <c r="F220" s="371">
        <f>'2.IIPthang'!C30</f>
        <v>83.87</v>
      </c>
      <c r="G220" s="371">
        <f>'2.IIPthang'!E30</f>
        <v>68.37</v>
      </c>
      <c r="H220" s="371">
        <f>'2.IIPthang'!F30</f>
        <v>78.180000000000007</v>
      </c>
      <c r="I220" s="270">
        <f>'2.IIPthang'!D30</f>
        <v>105.35</v>
      </c>
      <c r="J220" s="270"/>
      <c r="K220" s="216"/>
    </row>
    <row r="221" spans="1:11" ht="14.25" customHeight="1">
      <c r="A221" s="279" t="s">
        <v>81</v>
      </c>
      <c r="B221" s="214"/>
      <c r="C221" s="215"/>
      <c r="D221" s="215"/>
      <c r="E221" s="270"/>
      <c r="F221" s="371">
        <f>'2.IIPthang'!C31</f>
        <v>186.47</v>
      </c>
      <c r="G221" s="371">
        <f>'2.IIPthang'!E31</f>
        <v>121.73</v>
      </c>
      <c r="H221" s="371">
        <f>'2.IIPthang'!F31</f>
        <v>163.49</v>
      </c>
      <c r="I221" s="270">
        <f>'2.IIPthang'!D31</f>
        <v>120.99</v>
      </c>
      <c r="J221" s="270"/>
      <c r="K221" s="216"/>
    </row>
    <row r="222" spans="1:11" ht="14.25" customHeight="1">
      <c r="A222" s="280" t="s">
        <v>82</v>
      </c>
      <c r="B222" s="214"/>
      <c r="C222" s="215"/>
      <c r="D222" s="215"/>
      <c r="E222" s="270"/>
      <c r="F222" s="371">
        <f>'2.IIPthang'!C32</f>
        <v>112.32</v>
      </c>
      <c r="G222" s="371">
        <f>'2.IIPthang'!E32</f>
        <v>112.04</v>
      </c>
      <c r="H222" s="371">
        <f>'2.IIPthang'!F32</f>
        <v>106.41</v>
      </c>
      <c r="I222" s="270">
        <f>'2.IIPthang'!D32</f>
        <v>104.89</v>
      </c>
      <c r="J222" s="270"/>
      <c r="K222" s="216"/>
    </row>
    <row r="223" spans="1:11" ht="14.25" customHeight="1">
      <c r="A223" s="279" t="s">
        <v>82</v>
      </c>
      <c r="B223" s="214"/>
      <c r="C223" s="215"/>
      <c r="D223" s="215"/>
      <c r="E223" s="270"/>
      <c r="F223" s="371">
        <f>'2.IIPthang'!C33</f>
        <v>112.32</v>
      </c>
      <c r="G223" s="371">
        <f>'2.IIPthang'!E33</f>
        <v>112.04</v>
      </c>
      <c r="H223" s="371">
        <f>'2.IIPthang'!F33</f>
        <v>106.41</v>
      </c>
      <c r="I223" s="270">
        <f>'2.IIPthang'!D33</f>
        <v>104.89</v>
      </c>
      <c r="J223" s="270"/>
      <c r="K223" s="216"/>
    </row>
    <row r="224" spans="1:11" ht="14.25" customHeight="1">
      <c r="A224" s="280" t="s">
        <v>83</v>
      </c>
      <c r="B224" s="214"/>
      <c r="C224" s="215"/>
      <c r="D224" s="215"/>
      <c r="E224" s="270"/>
      <c r="F224" s="371">
        <f>'2.IIPthang'!C34</f>
        <v>103.64</v>
      </c>
      <c r="G224" s="371">
        <f>'2.IIPthang'!E34</f>
        <v>110.55</v>
      </c>
      <c r="H224" s="371">
        <f>'2.IIPthang'!F34</f>
        <v>100.78</v>
      </c>
      <c r="I224" s="270">
        <f>'2.IIPthang'!D34</f>
        <v>113.83</v>
      </c>
      <c r="J224" s="270"/>
      <c r="K224" s="216"/>
    </row>
    <row r="225" spans="1:11" ht="14.25" customHeight="1">
      <c r="A225" s="279" t="s">
        <v>84</v>
      </c>
      <c r="B225" s="214"/>
      <c r="C225" s="215"/>
      <c r="D225" s="215"/>
      <c r="E225" s="270"/>
      <c r="F225" s="371">
        <f>'2.IIPthang'!C35</f>
        <v>112.51</v>
      </c>
      <c r="G225" s="371">
        <f>'2.IIPthang'!E35</f>
        <v>109.03</v>
      </c>
      <c r="H225" s="371">
        <f>'2.IIPthang'!F35</f>
        <v>104.63</v>
      </c>
      <c r="I225" s="270">
        <f>'2.IIPthang'!D35</f>
        <v>104.61</v>
      </c>
      <c r="J225" s="270"/>
      <c r="K225" s="216"/>
    </row>
    <row r="226" spans="1:11" ht="14.25" customHeight="1">
      <c r="A226" s="279" t="s">
        <v>85</v>
      </c>
      <c r="B226" s="214"/>
      <c r="C226" s="215"/>
      <c r="D226" s="215"/>
      <c r="E226" s="270"/>
      <c r="F226" s="371">
        <f>'2.IIPthang'!C36</f>
        <v>96.15</v>
      </c>
      <c r="G226" s="371">
        <f>'2.IIPthang'!E36</f>
        <v>111.85</v>
      </c>
      <c r="H226" s="371">
        <f>'2.IIPthang'!F36</f>
        <v>97.55</v>
      </c>
      <c r="I226" s="270">
        <f>'2.IIPthang'!D36</f>
        <v>122.94</v>
      </c>
      <c r="J226" s="270"/>
      <c r="K226" s="216"/>
    </row>
    <row r="227" spans="1:11" ht="14.25" customHeight="1">
      <c r="A227" s="224" t="s">
        <v>380</v>
      </c>
      <c r="B227" s="224" t="s">
        <v>381</v>
      </c>
      <c r="C227" s="215"/>
      <c r="D227" s="215"/>
      <c r="E227" s="225"/>
      <c r="F227" s="225"/>
      <c r="G227" s="217"/>
      <c r="H227" s="225"/>
      <c r="I227" s="225"/>
      <c r="J227" s="225"/>
      <c r="K227" s="541"/>
    </row>
    <row r="228" spans="1:11" ht="14.25" customHeight="1">
      <c r="A228" s="281" t="s">
        <v>88</v>
      </c>
      <c r="B228" s="282"/>
      <c r="C228" s="282" t="s">
        <v>14</v>
      </c>
      <c r="D228" s="230"/>
      <c r="E228" s="230"/>
      <c r="F228" s="230"/>
      <c r="G228" s="230"/>
      <c r="H228" s="226"/>
      <c r="I228" s="226"/>
      <c r="J228" s="226"/>
      <c r="K228" s="216"/>
    </row>
    <row r="229" spans="1:11" ht="14.25" customHeight="1">
      <c r="A229" s="281" t="s">
        <v>89</v>
      </c>
      <c r="B229" s="282"/>
      <c r="C229" s="282" t="s">
        <v>90</v>
      </c>
      <c r="D229" s="230"/>
      <c r="E229" s="230"/>
      <c r="F229" s="230"/>
      <c r="G229" s="230"/>
      <c r="H229" s="226"/>
      <c r="I229" s="226"/>
      <c r="J229" s="226"/>
      <c r="K229" s="216"/>
    </row>
    <row r="230" spans="1:11" ht="14.25" customHeight="1">
      <c r="A230" s="281" t="s">
        <v>91</v>
      </c>
      <c r="B230" s="282"/>
      <c r="C230" s="282" t="s">
        <v>92</v>
      </c>
      <c r="D230" s="230"/>
      <c r="E230" s="230"/>
      <c r="F230" s="230"/>
      <c r="G230" s="230"/>
      <c r="H230" s="226"/>
      <c r="I230" s="226"/>
      <c r="J230" s="226"/>
      <c r="K230" s="216"/>
    </row>
    <row r="231" spans="1:11" ht="14.25" customHeight="1">
      <c r="A231" s="281" t="s">
        <v>93</v>
      </c>
      <c r="B231" s="282"/>
      <c r="C231" s="282" t="s">
        <v>94</v>
      </c>
      <c r="D231" s="230"/>
      <c r="E231" s="230"/>
      <c r="F231" s="230"/>
      <c r="G231" s="230"/>
      <c r="H231" s="226"/>
      <c r="I231" s="226"/>
      <c r="J231" s="226"/>
      <c r="K231" s="216"/>
    </row>
    <row r="232" spans="1:11" ht="14.25" customHeight="1">
      <c r="A232" s="281" t="s">
        <v>95</v>
      </c>
      <c r="B232" s="282"/>
      <c r="C232" s="282" t="s">
        <v>96</v>
      </c>
      <c r="D232" s="230"/>
      <c r="E232" s="230"/>
      <c r="F232" s="230"/>
      <c r="G232" s="230"/>
      <c r="H232" s="226"/>
      <c r="I232" s="226"/>
      <c r="J232" s="226"/>
      <c r="K232" s="216"/>
    </row>
    <row r="233" spans="1:11" ht="14.25" customHeight="1">
      <c r="A233" s="281" t="s">
        <v>97</v>
      </c>
      <c r="B233" s="282"/>
      <c r="C233" s="282" t="s">
        <v>96</v>
      </c>
      <c r="D233" s="230"/>
      <c r="E233" s="230"/>
      <c r="F233" s="230"/>
      <c r="G233" s="230"/>
      <c r="H233" s="226"/>
      <c r="I233" s="226"/>
      <c r="J233" s="226"/>
      <c r="K233" s="216"/>
    </row>
    <row r="234" spans="1:11" ht="14.25" customHeight="1">
      <c r="A234" s="281" t="s">
        <v>98</v>
      </c>
      <c r="B234" s="282"/>
      <c r="C234" s="282" t="s">
        <v>96</v>
      </c>
      <c r="D234" s="230"/>
      <c r="E234" s="230"/>
      <c r="F234" s="230"/>
      <c r="G234" s="230"/>
      <c r="H234" s="226"/>
      <c r="I234" s="226"/>
      <c r="J234" s="226"/>
      <c r="K234" s="216"/>
    </row>
    <row r="235" spans="1:11" ht="14.25" customHeight="1">
      <c r="A235" s="281" t="s">
        <v>99</v>
      </c>
      <c r="B235" s="282"/>
      <c r="C235" s="282" t="s">
        <v>100</v>
      </c>
      <c r="D235" s="230"/>
      <c r="E235" s="230"/>
      <c r="F235" s="230"/>
      <c r="G235" s="230"/>
      <c r="H235" s="226"/>
      <c r="I235" s="226"/>
      <c r="J235" s="226"/>
      <c r="K235" s="216"/>
    </row>
    <row r="236" spans="1:11" ht="14.25" customHeight="1">
      <c r="A236" s="281" t="s">
        <v>101</v>
      </c>
      <c r="B236" s="282"/>
      <c r="C236" s="282" t="s">
        <v>102</v>
      </c>
      <c r="D236" s="230"/>
      <c r="E236" s="230"/>
      <c r="F236" s="230"/>
      <c r="G236" s="230"/>
      <c r="H236" s="226"/>
      <c r="I236" s="226"/>
      <c r="J236" s="226"/>
      <c r="K236" s="216"/>
    </row>
    <row r="237" spans="1:11" ht="14.25" customHeight="1">
      <c r="A237" s="281" t="s">
        <v>103</v>
      </c>
      <c r="B237" s="282"/>
      <c r="C237" s="282" t="s">
        <v>96</v>
      </c>
      <c r="D237" s="230"/>
      <c r="E237" s="230"/>
      <c r="F237" s="230"/>
      <c r="G237" s="230"/>
      <c r="H237" s="226"/>
      <c r="I237" s="226"/>
      <c r="J237" s="226"/>
      <c r="K237" s="216"/>
    </row>
    <row r="238" spans="1:11" ht="14.25" customHeight="1">
      <c r="A238" s="281" t="s">
        <v>104</v>
      </c>
      <c r="B238" s="282"/>
      <c r="C238" s="282" t="s">
        <v>96</v>
      </c>
      <c r="D238" s="230"/>
      <c r="E238" s="230"/>
      <c r="F238" s="230"/>
      <c r="G238" s="230"/>
      <c r="H238" s="226"/>
      <c r="I238" s="226"/>
      <c r="J238" s="226"/>
      <c r="K238" s="216"/>
    </row>
    <row r="239" spans="1:11" ht="14.25" customHeight="1">
      <c r="A239" s="281" t="s">
        <v>105</v>
      </c>
      <c r="B239" s="282"/>
      <c r="C239" s="282" t="s">
        <v>106</v>
      </c>
      <c r="D239" s="230"/>
      <c r="E239" s="230"/>
      <c r="F239" s="230"/>
      <c r="G239" s="230"/>
      <c r="H239" s="226"/>
      <c r="I239" s="226"/>
      <c r="J239" s="226"/>
      <c r="K239" s="216"/>
    </row>
    <row r="240" spans="1:11" ht="14.25" customHeight="1">
      <c r="A240" s="281" t="s">
        <v>107</v>
      </c>
      <c r="B240" s="282"/>
      <c r="C240" s="282" t="s">
        <v>108</v>
      </c>
      <c r="D240" s="230"/>
      <c r="E240" s="230"/>
      <c r="F240" s="230"/>
      <c r="G240" s="230"/>
      <c r="H240" s="226"/>
      <c r="I240" s="226"/>
      <c r="J240" s="226"/>
      <c r="K240" s="216"/>
    </row>
    <row r="241" spans="1:11" ht="14.25" customHeight="1">
      <c r="A241" s="222" t="s">
        <v>382</v>
      </c>
      <c r="B241" s="223"/>
      <c r="C241" s="212"/>
      <c r="D241" s="212"/>
      <c r="E241" s="222"/>
      <c r="F241" s="222"/>
      <c r="G241" s="213"/>
      <c r="H241" s="222"/>
      <c r="I241" s="222"/>
      <c r="J241" s="222"/>
      <c r="K241" s="540"/>
    </row>
    <row r="242" spans="1:11" s="288" customFormat="1" ht="14.25" customHeight="1">
      <c r="A242" s="268" t="s">
        <v>383</v>
      </c>
      <c r="B242" s="283"/>
      <c r="C242" s="284"/>
      <c r="D242" s="285"/>
      <c r="E242" s="285"/>
      <c r="F242" s="286">
        <f>'9. Tong muc'!C11</f>
        <v>6227039.79</v>
      </c>
      <c r="G242" s="286">
        <f>'9. Tong muc'!D11</f>
        <v>6385834.7147599999</v>
      </c>
      <c r="H242" s="286">
        <f>'9. Tong muc'!E11</f>
        <v>31072585.389695376</v>
      </c>
      <c r="I242" s="286">
        <f>G242/F242%</f>
        <v>102.55008688100898</v>
      </c>
      <c r="J242" s="287">
        <f>'9. Tong muc'!F11</f>
        <v>108.86859439991886</v>
      </c>
      <c r="K242" s="545">
        <f>'9. Tong muc'!G11</f>
        <v>105.96954418777487</v>
      </c>
    </row>
    <row r="243" spans="1:11" ht="14.25" customHeight="1">
      <c r="A243" s="289" t="s">
        <v>142</v>
      </c>
      <c r="B243" s="214" t="s">
        <v>384</v>
      </c>
      <c r="C243" s="215" t="s">
        <v>290</v>
      </c>
      <c r="D243" s="290"/>
      <c r="E243" s="290"/>
      <c r="F243" s="286">
        <f>'9. Tong muc'!C12</f>
        <v>5047690.92</v>
      </c>
      <c r="G243" s="286">
        <f>'9. Tong muc'!D12</f>
        <v>5179488.09</v>
      </c>
      <c r="H243" s="286">
        <f>'9. Tong muc'!E12</f>
        <v>25267221.975620609</v>
      </c>
      <c r="I243" s="286">
        <f t="shared" ref="I243:I247" si="0">G243/F243%</f>
        <v>102.61103883119689</v>
      </c>
      <c r="J243" s="287">
        <f>'9. Tong muc'!F12</f>
        <v>108.10100235344143</v>
      </c>
      <c r="K243" s="545">
        <f>'9. Tong muc'!G12</f>
        <v>105.23422953186166</v>
      </c>
    </row>
    <row r="244" spans="1:11" ht="14.25" customHeight="1">
      <c r="A244" s="291" t="s">
        <v>143</v>
      </c>
      <c r="B244" s="214" t="s">
        <v>385</v>
      </c>
      <c r="C244" s="292" t="s">
        <v>386</v>
      </c>
      <c r="D244" s="290"/>
      <c r="E244" s="290"/>
      <c r="F244" s="286">
        <f>'9. Tong muc'!C13</f>
        <v>57783.29</v>
      </c>
      <c r="G244" s="286">
        <f>'9. Tong muc'!D13</f>
        <v>59811</v>
      </c>
      <c r="H244" s="286">
        <f>'9. Tong muc'!E13</f>
        <v>265446.95</v>
      </c>
      <c r="I244" s="286">
        <f t="shared" si="0"/>
        <v>103.50916328924851</v>
      </c>
      <c r="J244" s="287">
        <f>'9. Tong muc'!F13</f>
        <v>118.69898791008133</v>
      </c>
      <c r="K244" s="545">
        <f>'9. Tong muc'!G13</f>
        <v>112.61667156086037</v>
      </c>
    </row>
    <row r="245" spans="1:11" ht="14.25" customHeight="1">
      <c r="A245" s="289" t="s">
        <v>144</v>
      </c>
      <c r="B245" s="214" t="s">
        <v>385</v>
      </c>
      <c r="C245" s="292" t="s">
        <v>386</v>
      </c>
      <c r="D245" s="290"/>
      <c r="E245" s="290"/>
      <c r="F245" s="286">
        <f>'9. Tong muc'!C14</f>
        <v>495364.71</v>
      </c>
      <c r="G245" s="286">
        <f>'9. Tong muc'!D14</f>
        <v>499994.22</v>
      </c>
      <c r="H245" s="286">
        <f>'9. Tong muc'!E14</f>
        <v>2462593.4900000002</v>
      </c>
      <c r="I245" s="286">
        <f t="shared" si="0"/>
        <v>100.93456596857696</v>
      </c>
      <c r="J245" s="287">
        <f>'9. Tong muc'!F14</f>
        <v>106.12361992678909</v>
      </c>
      <c r="K245" s="545">
        <f>'9. Tong muc'!G14</f>
        <v>105.96329970321196</v>
      </c>
    </row>
    <row r="246" spans="1:11" ht="14.25" customHeight="1">
      <c r="A246" s="289" t="s">
        <v>145</v>
      </c>
      <c r="B246" s="214" t="s">
        <v>387</v>
      </c>
      <c r="C246" s="292" t="s">
        <v>386</v>
      </c>
      <c r="D246" s="290"/>
      <c r="E246" s="290"/>
      <c r="F246" s="286">
        <f>'9. Tong muc'!C15</f>
        <v>32679.13</v>
      </c>
      <c r="G246" s="286">
        <f>'9. Tong muc'!D15</f>
        <v>37268.42</v>
      </c>
      <c r="H246" s="286">
        <f>'9. Tong muc'!E15</f>
        <v>120180.79000000001</v>
      </c>
      <c r="I246" s="286">
        <f t="shared" si="0"/>
        <v>114.04348891785061</v>
      </c>
      <c r="J246" s="287">
        <f>'9. Tong muc'!F15</f>
        <v>154.01408878811961</v>
      </c>
      <c r="K246" s="545">
        <f>'9. Tong muc'!G15</f>
        <v>121.55679303668927</v>
      </c>
    </row>
    <row r="247" spans="1:11" ht="14.25" customHeight="1">
      <c r="A247" s="289" t="s">
        <v>146</v>
      </c>
      <c r="B247" s="214" t="s">
        <v>388</v>
      </c>
      <c r="C247" s="292" t="s">
        <v>386</v>
      </c>
      <c r="D247" s="290"/>
      <c r="E247" s="290"/>
      <c r="F247" s="286">
        <f>'9. Tong muc'!C16</f>
        <v>593521.74</v>
      </c>
      <c r="G247" s="286">
        <f>'9. Tong muc'!D16</f>
        <v>609272.98476000014</v>
      </c>
      <c r="H247" s="286">
        <f>'9. Tong muc'!E16</f>
        <v>2957142.1840747697</v>
      </c>
      <c r="I247" s="286">
        <f t="shared" si="0"/>
        <v>102.65386146765242</v>
      </c>
      <c r="J247" s="287">
        <f>'9. Tong muc'!F16</f>
        <v>115.26951757932355</v>
      </c>
      <c r="K247" s="545">
        <f>'9. Tong muc'!G16</f>
        <v>111.45808823105605</v>
      </c>
    </row>
    <row r="248" spans="1:11" s="288" customFormat="1" ht="14.25" customHeight="1">
      <c r="A248" s="268" t="s">
        <v>389</v>
      </c>
      <c r="B248" s="283"/>
      <c r="C248" s="284"/>
      <c r="D248" s="284"/>
      <c r="E248" s="268"/>
      <c r="F248" s="286">
        <f>'9. Tong muc'!C19</f>
        <v>100</v>
      </c>
      <c r="G248" s="286">
        <f>'9. Tong muc'!D19</f>
        <v>99.999999999999986</v>
      </c>
      <c r="H248" s="286">
        <f>'9. Tong muc'!E19</f>
        <v>100.00000000000001</v>
      </c>
      <c r="I248" s="286"/>
      <c r="J248" s="287"/>
      <c r="K248" s="545"/>
    </row>
    <row r="249" spans="1:11" ht="14.25" customHeight="1">
      <c r="A249" s="289" t="s">
        <v>142</v>
      </c>
      <c r="B249" s="214" t="s">
        <v>384</v>
      </c>
      <c r="C249" s="215" t="s">
        <v>56</v>
      </c>
      <c r="D249" s="215"/>
      <c r="E249" s="226"/>
      <c r="F249" s="286">
        <f>'9. Tong muc'!C20</f>
        <v>81.060842554853821</v>
      </c>
      <c r="G249" s="286">
        <f>'9. Tong muc'!D20</f>
        <v>81.109022098995268</v>
      </c>
      <c r="H249" s="286">
        <f>'9. Tong muc'!E20</f>
        <v>81.31676736497117</v>
      </c>
      <c r="I249" s="286"/>
      <c r="J249" s="287"/>
      <c r="K249" s="545"/>
    </row>
    <row r="250" spans="1:11" ht="14.25" customHeight="1">
      <c r="A250" s="291" t="s">
        <v>143</v>
      </c>
      <c r="B250" s="214" t="s">
        <v>385</v>
      </c>
      <c r="C250" s="292" t="s">
        <v>386</v>
      </c>
      <c r="D250" s="215"/>
      <c r="E250" s="226"/>
      <c r="F250" s="286">
        <f>'9. Tong muc'!C21</f>
        <v>0.92794155728367356</v>
      </c>
      <c r="G250" s="286">
        <f>'9. Tong muc'!D21</f>
        <v>0.93661992005140537</v>
      </c>
      <c r="H250" s="286">
        <f>'9. Tong muc'!E21</f>
        <v>0.85428021733920601</v>
      </c>
      <c r="I250" s="286"/>
      <c r="J250" s="287"/>
      <c r="K250" s="545"/>
    </row>
    <row r="251" spans="1:11" ht="14.25" customHeight="1">
      <c r="A251" s="289" t="s">
        <v>144</v>
      </c>
      <c r="B251" s="214" t="s">
        <v>385</v>
      </c>
      <c r="C251" s="292" t="s">
        <v>386</v>
      </c>
      <c r="D251" s="215"/>
      <c r="E251" s="226"/>
      <c r="F251" s="286">
        <f>'9. Tong muc'!C22</f>
        <v>7.9550593332566448</v>
      </c>
      <c r="G251" s="286">
        <f>'9. Tong muc'!D22</f>
        <v>7.8297394519831593</v>
      </c>
      <c r="H251" s="286">
        <f>'9. Tong muc'!E22</f>
        <v>7.9252931776210422</v>
      </c>
      <c r="I251" s="286"/>
      <c r="J251" s="287"/>
      <c r="K251" s="545"/>
    </row>
    <row r="252" spans="1:11" ht="14.25" customHeight="1">
      <c r="A252" s="289" t="s">
        <v>145</v>
      </c>
      <c r="B252" s="214" t="s">
        <v>387</v>
      </c>
      <c r="C252" s="292" t="s">
        <v>386</v>
      </c>
      <c r="D252" s="215"/>
      <c r="E252" s="226"/>
      <c r="F252" s="286">
        <f>'9. Tong muc'!C23</f>
        <v>0.52479398080094808</v>
      </c>
      <c r="G252" s="286">
        <f>'9. Tong muc'!D23</f>
        <v>0.58361078331481153</v>
      </c>
      <c r="H252" s="286">
        <f>'9. Tong muc'!E23</f>
        <v>0.38677434945550315</v>
      </c>
      <c r="I252" s="286"/>
      <c r="J252" s="287"/>
      <c r="K252" s="545"/>
    </row>
    <row r="253" spans="1:11" ht="14.25" customHeight="1">
      <c r="A253" s="289" t="s">
        <v>146</v>
      </c>
      <c r="B253" s="214" t="s">
        <v>388</v>
      </c>
      <c r="C253" s="292" t="s">
        <v>386</v>
      </c>
      <c r="D253" s="215"/>
      <c r="E253" s="226"/>
      <c r="F253" s="286">
        <f>'9. Tong muc'!C24</f>
        <v>9.5313625738049108</v>
      </c>
      <c r="G253" s="286">
        <f>'9. Tong muc'!D24</f>
        <v>9.5410077456553548</v>
      </c>
      <c r="H253" s="286">
        <f>'9. Tong muc'!E24</f>
        <v>9.5168848906130901</v>
      </c>
      <c r="I253" s="286"/>
      <c r="J253" s="287"/>
      <c r="K253" s="545"/>
    </row>
    <row r="254" spans="1:11" ht="14.25" customHeight="1">
      <c r="A254" s="293" t="s">
        <v>390</v>
      </c>
      <c r="B254" s="214" t="s">
        <v>384</v>
      </c>
      <c r="C254" s="215" t="s">
        <v>290</v>
      </c>
      <c r="D254" s="294"/>
      <c r="E254" s="294"/>
      <c r="F254" s="264">
        <f>'10.DTBL thang'!C6</f>
        <v>5047690.92</v>
      </c>
      <c r="G254" s="264">
        <f>'10.DTBL thang'!D6</f>
        <v>5179488.09</v>
      </c>
      <c r="H254" s="264">
        <f>'10.DTBL thang'!E6</f>
        <v>25267221.975620609</v>
      </c>
      <c r="I254" s="264"/>
      <c r="J254" s="264">
        <f>'10.DTBL thang'!F6</f>
        <v>108.10100235344143</v>
      </c>
      <c r="K254" s="541">
        <f>'10.DTBL thang'!G6</f>
        <v>105.23422953186166</v>
      </c>
    </row>
    <row r="255" spans="1:11" ht="14.25" customHeight="1">
      <c r="A255" s="295" t="s">
        <v>391</v>
      </c>
      <c r="B255" s="214"/>
      <c r="C255" s="292" t="s">
        <v>386</v>
      </c>
      <c r="D255" s="296"/>
      <c r="E255" s="296"/>
      <c r="F255" s="297">
        <f>'10.DTBL thang'!C8</f>
        <v>1160679.1200000001</v>
      </c>
      <c r="G255" s="297">
        <f>'10.DTBL thang'!D8</f>
        <v>1173282.18</v>
      </c>
      <c r="H255" s="297">
        <f>'10.DTBL thang'!E8</f>
        <v>5704623.6699999999</v>
      </c>
      <c r="I255" s="297"/>
      <c r="J255" s="264">
        <f>'10.DTBL thang'!F8</f>
        <v>126.4150477347293</v>
      </c>
      <c r="K255" s="541">
        <f>'10.DTBL thang'!G8</f>
        <v>119.04493021627184</v>
      </c>
    </row>
    <row r="256" spans="1:11" ht="14.25" customHeight="1">
      <c r="A256" s="295" t="s">
        <v>392</v>
      </c>
      <c r="B256" s="214"/>
      <c r="C256" s="292" t="s">
        <v>386</v>
      </c>
      <c r="D256" s="296"/>
      <c r="E256" s="296"/>
      <c r="F256" s="297">
        <f>'10.DTBL thang'!C9</f>
        <v>262813.19</v>
      </c>
      <c r="G256" s="297">
        <f>'10.DTBL thang'!D9</f>
        <v>267709.7</v>
      </c>
      <c r="H256" s="297">
        <f>'10.DTBL thang'!E9</f>
        <v>1377258.4900000002</v>
      </c>
      <c r="I256" s="297"/>
      <c r="J256" s="264">
        <f>'10.DTBL thang'!F9</f>
        <v>133.5064198072117</v>
      </c>
      <c r="K256" s="541">
        <f>'10.DTBL thang'!G9</f>
        <v>136.66488005047134</v>
      </c>
    </row>
    <row r="257" spans="1:11" ht="14.25" customHeight="1">
      <c r="A257" s="298" t="s">
        <v>393</v>
      </c>
      <c r="B257" s="214"/>
      <c r="C257" s="292" t="s">
        <v>386</v>
      </c>
      <c r="D257" s="296"/>
      <c r="E257" s="296"/>
      <c r="F257" s="297">
        <f>'10.DTBL thang'!C10</f>
        <v>588720.11</v>
      </c>
      <c r="G257" s="297">
        <f>'10.DTBL thang'!D10</f>
        <v>617769.73</v>
      </c>
      <c r="H257" s="297">
        <f>'10.DTBL thang'!E10</f>
        <v>2981243.32</v>
      </c>
      <c r="I257" s="297"/>
      <c r="J257" s="264">
        <f>'10.DTBL thang'!F10</f>
        <v>114.45927207720295</v>
      </c>
      <c r="K257" s="541">
        <f>'10.DTBL thang'!G10</f>
        <v>110.10053337442973</v>
      </c>
    </row>
    <row r="258" spans="1:11" ht="14.25" customHeight="1">
      <c r="A258" s="295" t="s">
        <v>394</v>
      </c>
      <c r="B258" s="214"/>
      <c r="C258" s="292" t="s">
        <v>386</v>
      </c>
      <c r="D258" s="296"/>
      <c r="E258" s="296"/>
      <c r="F258" s="297">
        <f>'10.DTBL thang'!C11</f>
        <v>55396.62</v>
      </c>
      <c r="G258" s="297">
        <f>'10.DTBL thang'!D11</f>
        <v>55830.12</v>
      </c>
      <c r="H258" s="297">
        <f>'10.DTBL thang'!E11</f>
        <v>274011.09999999998</v>
      </c>
      <c r="I258" s="297"/>
      <c r="J258" s="264">
        <f>'10.DTBL thang'!F11</f>
        <v>133.94081186718321</v>
      </c>
      <c r="K258" s="541">
        <f>'10.DTBL thang'!G11</f>
        <v>135.9447288270363</v>
      </c>
    </row>
    <row r="259" spans="1:11" ht="14.25" customHeight="1">
      <c r="A259" s="295" t="s">
        <v>395</v>
      </c>
      <c r="B259" s="214"/>
      <c r="C259" s="292" t="s">
        <v>386</v>
      </c>
      <c r="D259" s="296"/>
      <c r="E259" s="296"/>
      <c r="F259" s="297">
        <f>'10.DTBL thang'!C12</f>
        <v>1311210.56</v>
      </c>
      <c r="G259" s="297">
        <f>'10.DTBL thang'!D12</f>
        <v>1353078.5</v>
      </c>
      <c r="H259" s="297">
        <f>'10.DTBL thang'!E12</f>
        <v>6620575.2756206086</v>
      </c>
      <c r="I259" s="297"/>
      <c r="J259" s="264">
        <f>'10.DTBL thang'!F12</f>
        <v>92.597993278921706</v>
      </c>
      <c r="K259" s="541">
        <f>'10.DTBL thang'!G12</f>
        <v>90.407217412573587</v>
      </c>
    </row>
    <row r="260" spans="1:11" ht="14.25" customHeight="1">
      <c r="A260" s="295" t="s">
        <v>396</v>
      </c>
      <c r="B260" s="214"/>
      <c r="C260" s="292" t="s">
        <v>386</v>
      </c>
      <c r="D260" s="296"/>
      <c r="E260" s="296"/>
      <c r="F260" s="297">
        <f>'10.DTBL thang'!C13</f>
        <v>270672.96000000002</v>
      </c>
      <c r="G260" s="297">
        <f>'10.DTBL thang'!D13</f>
        <v>288316.39</v>
      </c>
      <c r="H260" s="297">
        <f>'10.DTBL thang'!E13</f>
        <v>1388438.6</v>
      </c>
      <c r="I260" s="297"/>
      <c r="J260" s="264">
        <f>'10.DTBL thang'!F13</f>
        <v>89.857125729976175</v>
      </c>
      <c r="K260" s="541">
        <f>'10.DTBL thang'!G13</f>
        <v>87.156356575380656</v>
      </c>
    </row>
    <row r="261" spans="1:11" ht="14.25" customHeight="1">
      <c r="A261" s="298" t="s">
        <v>397</v>
      </c>
      <c r="B261" s="214"/>
      <c r="C261" s="292" t="s">
        <v>386</v>
      </c>
      <c r="D261" s="296"/>
      <c r="E261" s="296"/>
      <c r="F261" s="297">
        <f>'10.DTBL thang'!C14</f>
        <v>309942.84999999998</v>
      </c>
      <c r="G261" s="297">
        <f>'10.DTBL thang'!D14</f>
        <v>320311.08</v>
      </c>
      <c r="H261" s="297">
        <f>'10.DTBL thang'!E14</f>
        <v>1575892.93</v>
      </c>
      <c r="I261" s="297"/>
      <c r="J261" s="264">
        <f>'10.DTBL thang'!F14</f>
        <v>117.90405136036435</v>
      </c>
      <c r="K261" s="541">
        <f>'10.DTBL thang'!G14</f>
        <v>120.12113230615266</v>
      </c>
    </row>
    <row r="262" spans="1:11" ht="14.25" customHeight="1">
      <c r="A262" s="295" t="s">
        <v>398</v>
      </c>
      <c r="B262" s="214"/>
      <c r="C262" s="292" t="s">
        <v>386</v>
      </c>
      <c r="D262" s="296"/>
      <c r="E262" s="296"/>
      <c r="F262" s="297">
        <f>'10.DTBL thang'!C15</f>
        <v>527904.05000000005</v>
      </c>
      <c r="G262" s="297">
        <f>'10.DTBL thang'!D15</f>
        <v>531255.42000000004</v>
      </c>
      <c r="H262" s="297">
        <f>'10.DTBL thang'!E15</f>
        <v>2594909.9300000002</v>
      </c>
      <c r="I262" s="297"/>
      <c r="J262" s="264">
        <f>'10.DTBL thang'!F15</f>
        <v>98.905835775576108</v>
      </c>
      <c r="K262" s="541">
        <f>'10.DTBL thang'!G15</f>
        <v>98.160654937003059</v>
      </c>
    </row>
    <row r="263" spans="1:11" ht="14.25" customHeight="1">
      <c r="A263" s="295" t="s">
        <v>399</v>
      </c>
      <c r="B263" s="214"/>
      <c r="C263" s="292" t="s">
        <v>386</v>
      </c>
      <c r="D263" s="296"/>
      <c r="E263" s="296"/>
      <c r="F263" s="297">
        <f>'10.DTBL thang'!C16</f>
        <v>264403.06</v>
      </c>
      <c r="G263" s="297">
        <f>'10.DTBL thang'!D16</f>
        <v>269330.46999999997</v>
      </c>
      <c r="H263" s="297">
        <f>'10.DTBL thang'!E16</f>
        <v>1269492.6400000001</v>
      </c>
      <c r="I263" s="297"/>
      <c r="J263" s="264">
        <f>'10.DTBL thang'!F16</f>
        <v>127.58773016030948</v>
      </c>
      <c r="K263" s="541">
        <f>'10.DTBL thang'!G16</f>
        <v>122.22704583030703</v>
      </c>
    </row>
    <row r="264" spans="1:11" ht="14.25" customHeight="1">
      <c r="A264" s="298" t="s">
        <v>400</v>
      </c>
      <c r="B264" s="214"/>
      <c r="C264" s="292" t="s">
        <v>386</v>
      </c>
      <c r="D264" s="296"/>
      <c r="E264" s="296"/>
      <c r="F264" s="297">
        <f>'10.DTBL thang'!C17</f>
        <v>62288.07</v>
      </c>
      <c r="G264" s="297">
        <f>'10.DTBL thang'!D17</f>
        <v>64403.15</v>
      </c>
      <c r="H264" s="297">
        <f>'10.DTBL thang'!E17</f>
        <v>299582.48000000004</v>
      </c>
      <c r="I264" s="297"/>
      <c r="J264" s="264">
        <f>'10.DTBL thang'!F17</f>
        <v>168.4998854047515</v>
      </c>
      <c r="K264" s="541">
        <f>'10.DTBL thang'!G17</f>
        <v>152.60981042807148</v>
      </c>
    </row>
    <row r="265" spans="1:11" ht="14.25" customHeight="1">
      <c r="A265" s="299" t="s">
        <v>401</v>
      </c>
      <c r="B265" s="214"/>
      <c r="C265" s="292" t="s">
        <v>386</v>
      </c>
      <c r="D265" s="296"/>
      <c r="E265" s="296"/>
      <c r="F265" s="297">
        <f>'10.DTBL thang'!C18</f>
        <v>118235.8</v>
      </c>
      <c r="G265" s="297">
        <f>'10.DTBL thang'!D18</f>
        <v>120095.5</v>
      </c>
      <c r="H265" s="297">
        <f>'10.DTBL thang'!E18</f>
        <v>594776.68000000005</v>
      </c>
      <c r="I265" s="297"/>
      <c r="J265" s="264">
        <f>'10.DTBL thang'!F18</f>
        <v>92.944295731943768</v>
      </c>
      <c r="K265" s="541">
        <f>'10.DTBL thang'!G18</f>
        <v>87.37269773735602</v>
      </c>
    </row>
    <row r="266" spans="1:11" ht="14.25" customHeight="1">
      <c r="A266" s="237" t="s">
        <v>402</v>
      </c>
      <c r="B266" s="214"/>
      <c r="C266" s="292" t="s">
        <v>386</v>
      </c>
      <c r="D266" s="296"/>
      <c r="E266" s="270"/>
      <c r="F266" s="297">
        <f>'10.DTBL thang'!C19</f>
        <v>115424.53</v>
      </c>
      <c r="G266" s="297">
        <f>'10.DTBL thang'!D19</f>
        <v>118105.85</v>
      </c>
      <c r="H266" s="297">
        <f>'10.DTBL thang'!E19</f>
        <v>586416.86</v>
      </c>
      <c r="I266" s="297"/>
      <c r="J266" s="264">
        <f>'10.DTBL thang'!F19</f>
        <v>105.58674625659438</v>
      </c>
      <c r="K266" s="541">
        <f>'10.DTBL thang'!G19</f>
        <v>114.05264727795306</v>
      </c>
    </row>
    <row r="267" spans="1:11" ht="14.25" customHeight="1">
      <c r="A267" s="300" t="s">
        <v>403</v>
      </c>
      <c r="B267" s="214"/>
      <c r="C267" s="215"/>
      <c r="D267" s="215"/>
      <c r="E267" s="301"/>
      <c r="F267" s="225"/>
      <c r="G267" s="302"/>
      <c r="H267" s="302">
        <f>'15.Xuatkhau'!B4</f>
        <v>5318990805.5093994</v>
      </c>
      <c r="I267" s="302"/>
      <c r="J267" s="226"/>
      <c r="K267" s="546">
        <f>'15.Xuatkhau'!C4</f>
        <v>120.11630152476751</v>
      </c>
    </row>
    <row r="268" spans="1:11" ht="14.25" customHeight="1">
      <c r="A268" s="243" t="s">
        <v>198</v>
      </c>
      <c r="B268" s="214"/>
      <c r="C268" s="215"/>
      <c r="D268" s="215"/>
      <c r="E268" s="303"/>
      <c r="F268" s="226"/>
      <c r="G268" s="304"/>
      <c r="H268" s="302">
        <f>'15.Xuatkhau'!B5</f>
        <v>0</v>
      </c>
      <c r="I268" s="304"/>
      <c r="J268" s="226"/>
      <c r="K268" s="546">
        <f>'15.Xuatkhau'!C5</f>
        <v>0</v>
      </c>
    </row>
    <row r="269" spans="1:11" ht="14.25" customHeight="1">
      <c r="A269" s="243" t="s">
        <v>199</v>
      </c>
      <c r="B269" s="214"/>
      <c r="C269" s="215"/>
      <c r="D269" s="215"/>
      <c r="E269" s="303"/>
      <c r="F269" s="226"/>
      <c r="G269" s="304"/>
      <c r="H269" s="302">
        <f>'15.Xuatkhau'!B6</f>
        <v>0</v>
      </c>
      <c r="I269" s="304"/>
      <c r="J269" s="226"/>
      <c r="K269" s="546">
        <f>'15.Xuatkhau'!C6</f>
        <v>0</v>
      </c>
    </row>
    <row r="270" spans="1:11" ht="14.25" customHeight="1">
      <c r="A270" s="243" t="s">
        <v>200</v>
      </c>
      <c r="B270" s="214"/>
      <c r="C270" s="215"/>
      <c r="D270" s="215"/>
      <c r="E270" s="303"/>
      <c r="F270" s="226"/>
      <c r="G270" s="304"/>
      <c r="H270" s="302">
        <f>'15.Xuatkhau'!B7</f>
        <v>36751281.449600004</v>
      </c>
      <c r="I270" s="304"/>
      <c r="J270" s="226"/>
      <c r="K270" s="546">
        <f>'15.Xuatkhau'!C7</f>
        <v>85.477088060883332</v>
      </c>
    </row>
    <row r="271" spans="1:11" ht="14.25" customHeight="1">
      <c r="A271" s="243" t="s">
        <v>201</v>
      </c>
      <c r="B271" s="214"/>
      <c r="C271" s="215"/>
      <c r="D271" s="215"/>
      <c r="E271" s="303"/>
      <c r="F271" s="226"/>
      <c r="G271" s="304"/>
      <c r="H271" s="302">
        <f>'15.Xuatkhau'!B8</f>
        <v>0</v>
      </c>
      <c r="I271" s="304"/>
      <c r="J271" s="226"/>
      <c r="K271" s="546">
        <f>'15.Xuatkhau'!C8</f>
        <v>0</v>
      </c>
    </row>
    <row r="272" spans="1:11" ht="14.25" customHeight="1">
      <c r="A272" s="243" t="s">
        <v>404</v>
      </c>
      <c r="B272" s="214"/>
      <c r="C272" s="215"/>
      <c r="D272" s="215"/>
      <c r="E272" s="303"/>
      <c r="F272" s="226"/>
      <c r="G272" s="304"/>
      <c r="H272" s="302">
        <f>'15.Xuatkhau'!B9</f>
        <v>9222652.7208999991</v>
      </c>
      <c r="I272" s="304"/>
      <c r="J272" s="226"/>
      <c r="K272" s="546">
        <f>'15.Xuatkhau'!C9</f>
        <v>71.393613960345974</v>
      </c>
    </row>
    <row r="273" spans="1:11" ht="14.25" customHeight="1">
      <c r="A273" s="243" t="s">
        <v>203</v>
      </c>
      <c r="B273" s="214"/>
      <c r="C273" s="215"/>
      <c r="D273" s="215"/>
      <c r="E273" s="303"/>
      <c r="F273" s="226"/>
      <c r="G273" s="304"/>
      <c r="H273" s="302">
        <f>'15.Xuatkhau'!B10</f>
        <v>1780499203.7466998</v>
      </c>
      <c r="I273" s="304"/>
      <c r="J273" s="226"/>
      <c r="K273" s="546">
        <f>'15.Xuatkhau'!C10</f>
        <v>163.41483424864546</v>
      </c>
    </row>
    <row r="274" spans="1:11" ht="14.25" customHeight="1">
      <c r="A274" s="243" t="s">
        <v>204</v>
      </c>
      <c r="B274" s="214"/>
      <c r="C274" s="215"/>
      <c r="D274" s="215"/>
      <c r="E274" s="303"/>
      <c r="F274" s="226"/>
      <c r="G274" s="304"/>
      <c r="H274" s="302">
        <f>'15.Xuatkhau'!B11</f>
        <v>0</v>
      </c>
      <c r="I274" s="304"/>
      <c r="J274" s="226"/>
      <c r="K274" s="546">
        <f>'15.Xuatkhau'!C11</f>
        <v>0</v>
      </c>
    </row>
    <row r="275" spans="1:11" ht="14.25" customHeight="1">
      <c r="A275" s="243" t="s">
        <v>205</v>
      </c>
      <c r="B275" s="214"/>
      <c r="C275" s="215"/>
      <c r="D275" s="215"/>
      <c r="E275" s="303"/>
      <c r="F275" s="226"/>
      <c r="G275" s="304"/>
      <c r="H275" s="302">
        <f>'15.Xuatkhau'!B12</f>
        <v>33653.167700000005</v>
      </c>
      <c r="I275" s="304"/>
      <c r="J275" s="226"/>
      <c r="K275" s="546">
        <f>'15.Xuatkhau'!C12</f>
        <v>145.9459215311241</v>
      </c>
    </row>
    <row r="276" spans="1:11" ht="14.25" customHeight="1">
      <c r="A276" s="243" t="s">
        <v>206</v>
      </c>
      <c r="B276" s="214"/>
      <c r="C276" s="215"/>
      <c r="D276" s="215"/>
      <c r="E276" s="303"/>
      <c r="F276" s="226"/>
      <c r="G276" s="304"/>
      <c r="H276" s="302">
        <f>'15.Xuatkhau'!B13</f>
        <v>1073790428.6501999</v>
      </c>
      <c r="I276" s="304"/>
      <c r="J276" s="226"/>
      <c r="K276" s="546">
        <f>'15.Xuatkhau'!C13</f>
        <v>125.85037991262013</v>
      </c>
    </row>
    <row r="277" spans="1:11" ht="14.25" customHeight="1">
      <c r="A277" s="243" t="s">
        <v>208</v>
      </c>
      <c r="B277" s="214"/>
      <c r="C277" s="215"/>
      <c r="D277" s="215"/>
      <c r="E277" s="303"/>
      <c r="F277" s="226"/>
      <c r="G277" s="304"/>
      <c r="H277" s="302">
        <f>'15.Xuatkhau'!B14</f>
        <v>57904184.399800003</v>
      </c>
      <c r="I277" s="304"/>
      <c r="J277" s="226"/>
      <c r="K277" s="546">
        <f>'15.Xuatkhau'!C14</f>
        <v>112.81108214361825</v>
      </c>
    </row>
    <row r="278" spans="1:11" ht="14.25" customHeight="1">
      <c r="A278" s="243" t="s">
        <v>209</v>
      </c>
      <c r="B278" s="214"/>
      <c r="C278" s="215"/>
      <c r="D278" s="215"/>
      <c r="E278" s="303"/>
      <c r="F278" s="226"/>
      <c r="G278" s="304"/>
      <c r="H278" s="302">
        <f>'15.Xuatkhau'!B15</f>
        <v>1128750132.7550001</v>
      </c>
      <c r="I278" s="304"/>
      <c r="J278" s="226"/>
      <c r="K278" s="546">
        <f>'15.Xuatkhau'!C15</f>
        <v>98.808236891623864</v>
      </c>
    </row>
    <row r="279" spans="1:11" ht="14.25" customHeight="1">
      <c r="A279" s="243" t="s">
        <v>210</v>
      </c>
      <c r="B279" s="214"/>
      <c r="C279" s="215"/>
      <c r="D279" s="215"/>
      <c r="E279" s="303"/>
      <c r="F279" s="226"/>
      <c r="G279" s="304"/>
      <c r="H279" s="302">
        <f>'15.Xuatkhau'!B16</f>
        <v>74131554.571800008</v>
      </c>
      <c r="I279" s="304"/>
      <c r="J279" s="226"/>
      <c r="K279" s="546">
        <f>'15.Xuatkhau'!C16</f>
        <v>88.647318531835637</v>
      </c>
    </row>
    <row r="280" spans="1:11" ht="14.25" customHeight="1">
      <c r="A280" s="243" t="s">
        <v>211</v>
      </c>
      <c r="B280" s="214"/>
      <c r="C280" s="215"/>
      <c r="D280" s="215"/>
      <c r="E280" s="303"/>
      <c r="F280" s="226"/>
      <c r="G280" s="304"/>
      <c r="H280" s="302">
        <f>'15.Xuatkhau'!B17</f>
        <v>350858460.27289999</v>
      </c>
      <c r="I280" s="304"/>
      <c r="J280" s="226"/>
      <c r="K280" s="546">
        <f>'15.Xuatkhau'!C17</f>
        <v>93.88146447772229</v>
      </c>
    </row>
    <row r="281" spans="1:11" ht="14.25" customHeight="1">
      <c r="A281" s="300" t="s">
        <v>405</v>
      </c>
      <c r="B281" s="214"/>
      <c r="C281" s="215"/>
      <c r="D281" s="215"/>
      <c r="E281" s="301"/>
      <c r="F281" s="226"/>
      <c r="G281" s="304"/>
      <c r="H281" s="302">
        <f>'14. Nhapkhau'!B4</f>
        <v>5520185561.4633999</v>
      </c>
      <c r="I281" s="302"/>
      <c r="J281" s="226"/>
      <c r="K281" s="546">
        <f>'14. Nhapkhau'!C4</f>
        <v>131.07309553667332</v>
      </c>
    </row>
    <row r="282" spans="1:11" ht="14.25" customHeight="1">
      <c r="A282" s="243" t="s">
        <v>198</v>
      </c>
      <c r="B282" s="214"/>
      <c r="C282" s="215"/>
      <c r="D282" s="215"/>
      <c r="E282" s="303"/>
      <c r="F282" s="226"/>
      <c r="G282" s="304"/>
      <c r="H282" s="302">
        <f>'14. Nhapkhau'!B5</f>
        <v>0</v>
      </c>
      <c r="I282" s="304"/>
      <c r="J282" s="226"/>
      <c r="K282" s="546">
        <f>'14. Nhapkhau'!C5</f>
        <v>0</v>
      </c>
    </row>
    <row r="283" spans="1:11" ht="14.25" customHeight="1">
      <c r="A283" s="243" t="s">
        <v>199</v>
      </c>
      <c r="B283" s="214"/>
      <c r="C283" s="215"/>
      <c r="D283" s="215"/>
      <c r="E283" s="303"/>
      <c r="F283" s="226"/>
      <c r="G283" s="304"/>
      <c r="H283" s="302">
        <f>'14. Nhapkhau'!B6</f>
        <v>0</v>
      </c>
      <c r="I283" s="304"/>
      <c r="J283" s="226"/>
      <c r="K283" s="546">
        <f>'14. Nhapkhau'!C6</f>
        <v>0</v>
      </c>
    </row>
    <row r="284" spans="1:11" ht="14.25" customHeight="1">
      <c r="A284" s="243" t="s">
        <v>200</v>
      </c>
      <c r="B284" s="214"/>
      <c r="C284" s="215"/>
      <c r="D284" s="215"/>
      <c r="E284" s="303"/>
      <c r="F284" s="226"/>
      <c r="G284" s="304"/>
      <c r="H284" s="302">
        <f>'14. Nhapkhau'!B7</f>
        <v>114492456.65200001</v>
      </c>
      <c r="I284" s="304"/>
      <c r="J284" s="226"/>
      <c r="K284" s="546">
        <f>'14. Nhapkhau'!C7</f>
        <v>80.496130810173369</v>
      </c>
    </row>
    <row r="285" spans="1:11" ht="14.25" customHeight="1">
      <c r="A285" s="243" t="s">
        <v>201</v>
      </c>
      <c r="B285" s="214"/>
      <c r="C285" s="215"/>
      <c r="D285" s="215"/>
      <c r="E285" s="303"/>
      <c r="F285" s="226"/>
      <c r="G285" s="304"/>
      <c r="H285" s="302">
        <f>'14. Nhapkhau'!B8</f>
        <v>0</v>
      </c>
      <c r="I285" s="304"/>
      <c r="J285" s="226"/>
      <c r="K285" s="546">
        <f>'14. Nhapkhau'!C8</f>
        <v>0</v>
      </c>
    </row>
    <row r="286" spans="1:11" ht="14.25" customHeight="1">
      <c r="A286" s="243" t="s">
        <v>406</v>
      </c>
      <c r="B286" s="214"/>
      <c r="C286" s="215"/>
      <c r="D286" s="215"/>
      <c r="E286" s="303"/>
      <c r="F286" s="226"/>
      <c r="G286" s="304"/>
      <c r="H286" s="302">
        <f>'14. Nhapkhau'!B9</f>
        <v>125152885.6118</v>
      </c>
      <c r="I286" s="304"/>
      <c r="J286" s="226"/>
      <c r="K286" s="546">
        <f>'14. Nhapkhau'!C9</f>
        <v>358.82543421825221</v>
      </c>
    </row>
    <row r="287" spans="1:11" ht="14.25" customHeight="1">
      <c r="A287" s="243" t="s">
        <v>203</v>
      </c>
      <c r="B287" s="214"/>
      <c r="C287" s="215"/>
      <c r="D287" s="215"/>
      <c r="E287" s="303"/>
      <c r="F287" s="226"/>
      <c r="G287" s="304"/>
      <c r="H287" s="302">
        <f>'14. Nhapkhau'!B10</f>
        <v>3101556756.0057998</v>
      </c>
      <c r="I287" s="304"/>
      <c r="J287" s="226"/>
      <c r="K287" s="546">
        <f>'14. Nhapkhau'!C10</f>
        <v>144.62992639855506</v>
      </c>
    </row>
    <row r="288" spans="1:11" ht="14.25" customHeight="1">
      <c r="A288" s="243" t="s">
        <v>204</v>
      </c>
      <c r="B288" s="214"/>
      <c r="C288" s="215"/>
      <c r="D288" s="215"/>
      <c r="E288" s="303"/>
      <c r="F288" s="226"/>
      <c r="G288" s="304"/>
      <c r="H288" s="302">
        <f>'14. Nhapkhau'!B11</f>
        <v>0</v>
      </c>
      <c r="I288" s="304"/>
      <c r="J288" s="226"/>
      <c r="K288" s="546">
        <f>'14. Nhapkhau'!C11</f>
        <v>0</v>
      </c>
    </row>
    <row r="289" spans="1:11" ht="14.25" customHeight="1">
      <c r="A289" s="243" t="s">
        <v>205</v>
      </c>
      <c r="B289" s="214"/>
      <c r="C289" s="215"/>
      <c r="D289" s="215"/>
      <c r="E289" s="303"/>
      <c r="F289" s="226"/>
      <c r="G289" s="304"/>
      <c r="H289" s="302">
        <f>'14. Nhapkhau'!B12</f>
        <v>22249.398099999999</v>
      </c>
      <c r="I289" s="304"/>
      <c r="J289" s="226"/>
      <c r="K289" s="546">
        <f>'14. Nhapkhau'!C12</f>
        <v>91.420898109259667</v>
      </c>
    </row>
    <row r="290" spans="1:11" ht="14.25" customHeight="1">
      <c r="A290" s="243" t="s">
        <v>206</v>
      </c>
      <c r="B290" s="214"/>
      <c r="C290" s="215"/>
      <c r="D290" s="215"/>
      <c r="E290" s="303"/>
      <c r="F290" s="226"/>
      <c r="G290" s="304"/>
      <c r="H290" s="302">
        <f>'14. Nhapkhau'!B13</f>
        <v>781685988.13979983</v>
      </c>
      <c r="I290" s="304"/>
      <c r="J290" s="226"/>
      <c r="K290" s="546">
        <f>'14. Nhapkhau'!C13</f>
        <v>119.00197636836616</v>
      </c>
    </row>
    <row r="291" spans="1:11" ht="14.25" customHeight="1">
      <c r="A291" s="243" t="s">
        <v>208</v>
      </c>
      <c r="B291" s="214"/>
      <c r="C291" s="215"/>
      <c r="D291" s="215"/>
      <c r="E291" s="303"/>
      <c r="F291" s="226"/>
      <c r="G291" s="304"/>
      <c r="H291" s="302">
        <f>'14. Nhapkhau'!B14</f>
        <v>9446437.1272999998</v>
      </c>
      <c r="I291" s="304"/>
      <c r="J291" s="226"/>
      <c r="K291" s="546">
        <f>'14. Nhapkhau'!C14</f>
        <v>309.86005282151285</v>
      </c>
    </row>
    <row r="292" spans="1:11" ht="14.25" customHeight="1">
      <c r="A292" s="243" t="s">
        <v>209</v>
      </c>
      <c r="B292" s="214"/>
      <c r="C292" s="215"/>
      <c r="D292" s="215"/>
      <c r="E292" s="303"/>
      <c r="F292" s="226"/>
      <c r="G292" s="304"/>
      <c r="H292" s="302">
        <f>'14. Nhapkhau'!B15</f>
        <v>225769463.71150002</v>
      </c>
      <c r="I292" s="304"/>
      <c r="J292" s="226"/>
      <c r="K292" s="546">
        <f>'14. Nhapkhau'!C15</f>
        <v>152.89076801161849</v>
      </c>
    </row>
    <row r="293" spans="1:11" ht="14.25" customHeight="1">
      <c r="A293" s="243" t="s">
        <v>210</v>
      </c>
      <c r="B293" s="214"/>
      <c r="C293" s="215"/>
      <c r="D293" s="215"/>
      <c r="E293" s="303"/>
      <c r="F293" s="226"/>
      <c r="G293" s="304"/>
      <c r="H293" s="302">
        <f>'14. Nhapkhau'!B16</f>
        <v>122505542.58439998</v>
      </c>
      <c r="I293" s="304"/>
      <c r="J293" s="226"/>
      <c r="K293" s="546">
        <f>'14. Nhapkhau'!C16</f>
        <v>96.609375563651994</v>
      </c>
    </row>
    <row r="294" spans="1:11" ht="14.25" customHeight="1">
      <c r="A294" s="243" t="s">
        <v>211</v>
      </c>
      <c r="B294" s="214"/>
      <c r="C294" s="215"/>
      <c r="D294" s="215"/>
      <c r="E294" s="303"/>
      <c r="F294" s="226"/>
      <c r="G294" s="304"/>
      <c r="H294" s="302">
        <f>'14. Nhapkhau'!B17</f>
        <v>34237483.085199997</v>
      </c>
      <c r="I294" s="304"/>
      <c r="J294" s="226"/>
      <c r="K294" s="546">
        <f>'14. Nhapkhau'!C17</f>
        <v>66.223031510066122</v>
      </c>
    </row>
    <row r="295" spans="1:11" ht="14.25" customHeight="1">
      <c r="A295" s="210" t="s">
        <v>407</v>
      </c>
      <c r="B295" s="211"/>
      <c r="C295" s="212"/>
      <c r="D295" s="212"/>
      <c r="E295" s="210"/>
      <c r="F295" s="210"/>
      <c r="G295" s="213"/>
      <c r="H295" s="210"/>
      <c r="I295" s="210"/>
      <c r="J295" s="210"/>
      <c r="K295" s="539"/>
    </row>
    <row r="296" spans="1:11" ht="14.25" customHeight="1">
      <c r="A296" s="224" t="s">
        <v>408</v>
      </c>
      <c r="B296" s="214" t="s">
        <v>409</v>
      </c>
      <c r="C296" s="215" t="s">
        <v>56</v>
      </c>
      <c r="D296" s="215"/>
      <c r="E296" s="270"/>
      <c r="F296" s="270"/>
      <c r="G296" s="217"/>
      <c r="H296" s="270"/>
      <c r="I296" s="270"/>
      <c r="J296" s="270"/>
      <c r="K296" s="216"/>
    </row>
    <row r="297" spans="1:11" ht="14.25" customHeight="1">
      <c r="A297" s="305" t="s">
        <v>178</v>
      </c>
      <c r="B297" s="214"/>
      <c r="C297" s="215"/>
      <c r="D297" s="215"/>
      <c r="E297" s="270"/>
      <c r="F297" s="270"/>
      <c r="G297" s="217"/>
      <c r="H297" s="270"/>
      <c r="I297" s="270"/>
      <c r="J297" s="270"/>
      <c r="K297" s="216"/>
    </row>
    <row r="298" spans="1:11" ht="14.25" customHeight="1">
      <c r="A298" s="306" t="s">
        <v>410</v>
      </c>
      <c r="B298" s="214"/>
      <c r="C298" s="215"/>
      <c r="D298" s="215"/>
      <c r="E298" s="270"/>
      <c r="F298" s="270"/>
      <c r="G298" s="217"/>
      <c r="H298" s="270"/>
      <c r="I298" s="270"/>
      <c r="J298" s="270"/>
      <c r="K298" s="216"/>
    </row>
    <row r="299" spans="1:11" ht="14.25" customHeight="1">
      <c r="A299" s="306" t="s">
        <v>180</v>
      </c>
      <c r="B299" s="214"/>
      <c r="C299" s="215"/>
      <c r="D299" s="215"/>
      <c r="E299" s="270"/>
      <c r="F299" s="270"/>
      <c r="G299" s="217"/>
      <c r="H299" s="270"/>
      <c r="I299" s="270"/>
      <c r="J299" s="270"/>
      <c r="K299" s="216"/>
    </row>
    <row r="300" spans="1:11" ht="14.25" customHeight="1">
      <c r="A300" s="306" t="s">
        <v>181</v>
      </c>
      <c r="B300" s="214"/>
      <c r="C300" s="215"/>
      <c r="D300" s="215"/>
      <c r="E300" s="270"/>
      <c r="F300" s="270"/>
      <c r="G300" s="217"/>
      <c r="H300" s="270"/>
      <c r="I300" s="270"/>
      <c r="J300" s="270"/>
      <c r="K300" s="216"/>
    </row>
    <row r="301" spans="1:11" ht="14.25" customHeight="1">
      <c r="A301" s="305" t="s">
        <v>182</v>
      </c>
      <c r="B301" s="214"/>
      <c r="C301" s="215"/>
      <c r="D301" s="215"/>
      <c r="E301" s="270"/>
      <c r="F301" s="270"/>
      <c r="G301" s="217"/>
      <c r="H301" s="270"/>
      <c r="I301" s="270"/>
      <c r="J301" s="270"/>
      <c r="K301" s="216"/>
    </row>
    <row r="302" spans="1:11" ht="14.25" customHeight="1">
      <c r="A302" s="305" t="s">
        <v>183</v>
      </c>
      <c r="B302" s="214"/>
      <c r="C302" s="215"/>
      <c r="D302" s="215"/>
      <c r="E302" s="270"/>
      <c r="F302" s="270"/>
      <c r="G302" s="217"/>
      <c r="H302" s="270"/>
      <c r="I302" s="270"/>
      <c r="J302" s="270"/>
      <c r="K302" s="216"/>
    </row>
    <row r="303" spans="1:11" ht="14.25" customHeight="1">
      <c r="A303" s="307" t="s">
        <v>184</v>
      </c>
      <c r="B303" s="214"/>
      <c r="C303" s="215"/>
      <c r="D303" s="215"/>
      <c r="E303" s="270"/>
      <c r="F303" s="270"/>
      <c r="G303" s="217"/>
      <c r="H303" s="270"/>
      <c r="I303" s="270"/>
      <c r="J303" s="270"/>
      <c r="K303" s="216"/>
    </row>
    <row r="304" spans="1:11" ht="14.25" customHeight="1">
      <c r="A304" s="305" t="s">
        <v>185</v>
      </c>
      <c r="B304" s="214"/>
      <c r="C304" s="215"/>
      <c r="D304" s="215"/>
      <c r="E304" s="270"/>
      <c r="F304" s="270"/>
      <c r="G304" s="217"/>
      <c r="H304" s="270"/>
      <c r="I304" s="270"/>
      <c r="J304" s="270"/>
      <c r="K304" s="216"/>
    </row>
    <row r="305" spans="1:11" ht="14.25" customHeight="1">
      <c r="A305" s="305" t="s">
        <v>186</v>
      </c>
      <c r="B305" s="214"/>
      <c r="C305" s="215"/>
      <c r="D305" s="215"/>
      <c r="E305" s="270"/>
      <c r="F305" s="270"/>
      <c r="G305" s="217"/>
      <c r="H305" s="270"/>
      <c r="I305" s="270"/>
      <c r="J305" s="270"/>
      <c r="K305" s="216"/>
    </row>
    <row r="306" spans="1:11" ht="14.25" customHeight="1">
      <c r="A306" s="308" t="s">
        <v>187</v>
      </c>
      <c r="B306" s="214"/>
      <c r="C306" s="215"/>
      <c r="D306" s="215"/>
      <c r="E306" s="270"/>
      <c r="F306" s="270"/>
      <c r="G306" s="217"/>
      <c r="H306" s="270"/>
      <c r="I306" s="270"/>
      <c r="J306" s="270"/>
      <c r="K306" s="216"/>
    </row>
    <row r="307" spans="1:11" ht="14.25" customHeight="1">
      <c r="A307" s="305" t="s">
        <v>188</v>
      </c>
      <c r="B307" s="214"/>
      <c r="C307" s="215"/>
      <c r="D307" s="215"/>
      <c r="E307" s="270"/>
      <c r="F307" s="270"/>
      <c r="G307" s="217"/>
      <c r="H307" s="270"/>
      <c r="I307" s="270"/>
      <c r="J307" s="270"/>
      <c r="K307" s="216"/>
    </row>
    <row r="308" spans="1:11" ht="14.25" customHeight="1">
      <c r="A308" s="305" t="s">
        <v>189</v>
      </c>
      <c r="B308" s="214"/>
      <c r="C308" s="215"/>
      <c r="D308" s="215"/>
      <c r="E308" s="270"/>
      <c r="F308" s="270"/>
      <c r="G308" s="217"/>
      <c r="H308" s="270"/>
      <c r="I308" s="270"/>
      <c r="J308" s="270"/>
      <c r="K308" s="216"/>
    </row>
    <row r="309" spans="1:11" ht="14.25" customHeight="1">
      <c r="A309" s="305" t="s">
        <v>190</v>
      </c>
      <c r="B309" s="214"/>
      <c r="C309" s="215"/>
      <c r="D309" s="215"/>
      <c r="E309" s="270"/>
      <c r="F309" s="270"/>
      <c r="G309" s="217"/>
      <c r="H309" s="270"/>
      <c r="I309" s="270"/>
      <c r="J309" s="270"/>
      <c r="K309" s="216"/>
    </row>
    <row r="310" spans="1:11" ht="14.25" customHeight="1">
      <c r="A310" s="308" t="s">
        <v>191</v>
      </c>
      <c r="B310" s="214"/>
      <c r="C310" s="215"/>
      <c r="D310" s="215"/>
      <c r="E310" s="270"/>
      <c r="F310" s="270"/>
      <c r="G310" s="217"/>
      <c r="H310" s="270"/>
      <c r="I310" s="270"/>
      <c r="J310" s="270"/>
      <c r="K310" s="216"/>
    </row>
    <row r="311" spans="1:11" ht="14.25" customHeight="1">
      <c r="A311" s="305" t="s">
        <v>192</v>
      </c>
      <c r="B311" s="214"/>
      <c r="C311" s="215"/>
      <c r="D311" s="215"/>
      <c r="E311" s="270"/>
      <c r="F311" s="270"/>
      <c r="G311" s="217"/>
      <c r="H311" s="270"/>
      <c r="I311" s="270"/>
      <c r="J311" s="270"/>
      <c r="K311" s="216"/>
    </row>
    <row r="312" spans="1:11" ht="14.25" customHeight="1">
      <c r="A312" s="307" t="s">
        <v>193</v>
      </c>
      <c r="B312" s="214"/>
      <c r="C312" s="215"/>
      <c r="D312" s="215"/>
      <c r="E312" s="270"/>
      <c r="F312" s="270"/>
      <c r="G312" s="217"/>
      <c r="H312" s="270"/>
      <c r="I312" s="270"/>
      <c r="J312" s="270"/>
      <c r="K312" s="216"/>
    </row>
    <row r="313" spans="1:11" ht="14.25" customHeight="1">
      <c r="A313" s="309" t="s">
        <v>194</v>
      </c>
      <c r="B313" s="214"/>
      <c r="C313" s="215"/>
      <c r="D313" s="215"/>
      <c r="E313" s="270"/>
      <c r="F313" s="270"/>
      <c r="G313" s="217"/>
      <c r="H313" s="270"/>
      <c r="I313" s="270"/>
      <c r="J313" s="270"/>
      <c r="K313" s="216"/>
    </row>
    <row r="314" spans="1:11" ht="14.25" customHeight="1">
      <c r="A314" s="309" t="s">
        <v>195</v>
      </c>
      <c r="B314" s="214"/>
      <c r="C314" s="215"/>
      <c r="D314" s="215"/>
      <c r="E314" s="270"/>
      <c r="F314" s="270"/>
      <c r="G314" s="217"/>
      <c r="H314" s="270"/>
      <c r="I314" s="270"/>
      <c r="J314" s="270"/>
      <c r="K314" s="216"/>
    </row>
    <row r="315" spans="1:11" ht="14.25" customHeight="1">
      <c r="A315" s="224" t="s">
        <v>411</v>
      </c>
      <c r="B315" s="214" t="s">
        <v>409</v>
      </c>
      <c r="C315" s="215" t="s">
        <v>56</v>
      </c>
      <c r="D315" s="215"/>
      <c r="E315" s="270"/>
      <c r="F315" s="270"/>
      <c r="G315" s="231"/>
      <c r="H315" s="270"/>
      <c r="I315" s="270"/>
      <c r="J315" s="270"/>
      <c r="K315" s="216"/>
    </row>
    <row r="316" spans="1:11" ht="14.25" customHeight="1">
      <c r="A316" s="305" t="s">
        <v>178</v>
      </c>
      <c r="B316" s="214"/>
      <c r="C316" s="215"/>
      <c r="D316" s="215"/>
      <c r="E316" s="270"/>
      <c r="F316" s="270"/>
      <c r="G316" s="217"/>
      <c r="H316" s="270"/>
      <c r="I316" s="270"/>
      <c r="J316" s="270"/>
      <c r="K316" s="216"/>
    </row>
    <row r="317" spans="1:11" ht="14.25" customHeight="1">
      <c r="A317" s="306" t="s">
        <v>410</v>
      </c>
      <c r="B317" s="214"/>
      <c r="C317" s="215"/>
      <c r="D317" s="215"/>
      <c r="E317" s="270"/>
      <c r="F317" s="270"/>
      <c r="G317" s="217"/>
      <c r="H317" s="270"/>
      <c r="I317" s="270"/>
      <c r="J317" s="270"/>
      <c r="K317" s="216"/>
    </row>
    <row r="318" spans="1:11" ht="14.25" customHeight="1">
      <c r="A318" s="306" t="s">
        <v>180</v>
      </c>
      <c r="B318" s="214"/>
      <c r="C318" s="215"/>
      <c r="D318" s="215"/>
      <c r="E318" s="270"/>
      <c r="F318" s="270"/>
      <c r="G318" s="217"/>
      <c r="H318" s="270"/>
      <c r="I318" s="270"/>
      <c r="J318" s="270"/>
      <c r="K318" s="216"/>
    </row>
    <row r="319" spans="1:11" ht="14.25" customHeight="1">
      <c r="A319" s="306" t="s">
        <v>181</v>
      </c>
      <c r="B319" s="214"/>
      <c r="C319" s="215"/>
      <c r="D319" s="215"/>
      <c r="E319" s="270"/>
      <c r="F319" s="270"/>
      <c r="G319" s="217"/>
      <c r="H319" s="270"/>
      <c r="I319" s="270"/>
      <c r="J319" s="270"/>
      <c r="K319" s="216"/>
    </row>
    <row r="320" spans="1:11" ht="14.25" customHeight="1">
      <c r="A320" s="305" t="s">
        <v>182</v>
      </c>
      <c r="B320" s="214"/>
      <c r="C320" s="215"/>
      <c r="D320" s="215"/>
      <c r="E320" s="270"/>
      <c r="F320" s="270"/>
      <c r="G320" s="217"/>
      <c r="H320" s="270"/>
      <c r="I320" s="270"/>
      <c r="J320" s="270"/>
      <c r="K320" s="216"/>
    </row>
    <row r="321" spans="1:11" ht="14.25" customHeight="1">
      <c r="A321" s="305" t="s">
        <v>183</v>
      </c>
      <c r="B321" s="214"/>
      <c r="C321" s="215"/>
      <c r="D321" s="215"/>
      <c r="E321" s="270"/>
      <c r="F321" s="270"/>
      <c r="G321" s="217"/>
      <c r="H321" s="270"/>
      <c r="I321" s="270"/>
      <c r="J321" s="270"/>
      <c r="K321" s="216"/>
    </row>
    <row r="322" spans="1:11" ht="14.25" customHeight="1">
      <c r="A322" s="307" t="s">
        <v>184</v>
      </c>
      <c r="B322" s="214"/>
      <c r="C322" s="215"/>
      <c r="D322" s="215"/>
      <c r="E322" s="270"/>
      <c r="F322" s="270"/>
      <c r="G322" s="217"/>
      <c r="H322" s="270"/>
      <c r="I322" s="270"/>
      <c r="J322" s="270"/>
      <c r="K322" s="216"/>
    </row>
    <row r="323" spans="1:11" ht="14.25" customHeight="1">
      <c r="A323" s="305" t="s">
        <v>185</v>
      </c>
      <c r="B323" s="214"/>
      <c r="C323" s="215"/>
      <c r="D323" s="215"/>
      <c r="E323" s="270"/>
      <c r="F323" s="270"/>
      <c r="G323" s="217"/>
      <c r="H323" s="270"/>
      <c r="I323" s="270"/>
      <c r="J323" s="270"/>
      <c r="K323" s="216"/>
    </row>
    <row r="324" spans="1:11" ht="14.25" customHeight="1">
      <c r="A324" s="305" t="s">
        <v>186</v>
      </c>
      <c r="B324" s="214"/>
      <c r="C324" s="215"/>
      <c r="D324" s="215"/>
      <c r="E324" s="270"/>
      <c r="F324" s="270"/>
      <c r="G324" s="217"/>
      <c r="H324" s="270"/>
      <c r="I324" s="270"/>
      <c r="J324" s="270"/>
      <c r="K324" s="216"/>
    </row>
    <row r="325" spans="1:11" ht="14.25" customHeight="1">
      <c r="A325" s="308" t="s">
        <v>187</v>
      </c>
      <c r="B325" s="214"/>
      <c r="C325" s="215"/>
      <c r="D325" s="215"/>
      <c r="E325" s="270"/>
      <c r="F325" s="270"/>
      <c r="G325" s="217"/>
      <c r="H325" s="270"/>
      <c r="I325" s="270"/>
      <c r="J325" s="270"/>
      <c r="K325" s="216"/>
    </row>
    <row r="326" spans="1:11" ht="14.25" customHeight="1">
      <c r="A326" s="305" t="s">
        <v>188</v>
      </c>
      <c r="B326" s="214"/>
      <c r="C326" s="215"/>
      <c r="D326" s="215"/>
      <c r="E326" s="270"/>
      <c r="F326" s="270"/>
      <c r="G326" s="217"/>
      <c r="H326" s="270"/>
      <c r="I326" s="270"/>
      <c r="J326" s="270"/>
      <c r="K326" s="216"/>
    </row>
    <row r="327" spans="1:11" ht="14.25" customHeight="1">
      <c r="A327" s="305" t="s">
        <v>189</v>
      </c>
      <c r="B327" s="214"/>
      <c r="C327" s="215"/>
      <c r="D327" s="215"/>
      <c r="E327" s="270"/>
      <c r="F327" s="270"/>
      <c r="G327" s="217"/>
      <c r="H327" s="270"/>
      <c r="I327" s="270"/>
      <c r="J327" s="270"/>
      <c r="K327" s="216"/>
    </row>
    <row r="328" spans="1:11" ht="14.25" customHeight="1">
      <c r="A328" s="305" t="s">
        <v>190</v>
      </c>
      <c r="B328" s="214"/>
      <c r="C328" s="215"/>
      <c r="D328" s="215"/>
      <c r="E328" s="270"/>
      <c r="F328" s="270"/>
      <c r="G328" s="217"/>
      <c r="H328" s="270"/>
      <c r="I328" s="270"/>
      <c r="J328" s="270"/>
      <c r="K328" s="216"/>
    </row>
    <row r="329" spans="1:11" ht="14.25" customHeight="1">
      <c r="A329" s="308" t="s">
        <v>191</v>
      </c>
      <c r="B329" s="214"/>
      <c r="C329" s="215"/>
      <c r="D329" s="215"/>
      <c r="E329" s="270"/>
      <c r="F329" s="270"/>
      <c r="G329" s="217"/>
      <c r="H329" s="270"/>
      <c r="I329" s="270"/>
      <c r="J329" s="270"/>
      <c r="K329" s="216"/>
    </row>
    <row r="330" spans="1:11" ht="14.25" customHeight="1">
      <c r="A330" s="305" t="s">
        <v>192</v>
      </c>
      <c r="B330" s="214"/>
      <c r="C330" s="215"/>
      <c r="D330" s="215"/>
      <c r="E330" s="270"/>
      <c r="F330" s="270"/>
      <c r="G330" s="217"/>
      <c r="H330" s="270"/>
      <c r="I330" s="270"/>
      <c r="J330" s="270"/>
      <c r="K330" s="216"/>
    </row>
    <row r="331" spans="1:11" ht="14.25" customHeight="1">
      <c r="A331" s="307" t="s">
        <v>193</v>
      </c>
      <c r="B331" s="214"/>
      <c r="C331" s="215"/>
      <c r="D331" s="215"/>
      <c r="E331" s="270"/>
      <c r="F331" s="270"/>
      <c r="G331" s="217"/>
      <c r="H331" s="270"/>
      <c r="I331" s="270"/>
      <c r="J331" s="270"/>
      <c r="K331" s="216"/>
    </row>
    <row r="332" spans="1:11" ht="14.25" customHeight="1">
      <c r="A332" s="309" t="s">
        <v>194</v>
      </c>
      <c r="B332" s="214"/>
      <c r="C332" s="215"/>
      <c r="D332" s="215"/>
      <c r="E332" s="270"/>
      <c r="F332" s="270"/>
      <c r="G332" s="217"/>
      <c r="H332" s="270"/>
      <c r="I332" s="270"/>
      <c r="J332" s="270"/>
      <c r="K332" s="216"/>
    </row>
    <row r="333" spans="1:11" ht="14.25" customHeight="1">
      <c r="A333" s="309" t="s">
        <v>195</v>
      </c>
      <c r="B333" s="214"/>
      <c r="C333" s="215"/>
      <c r="D333" s="215"/>
      <c r="E333" s="270"/>
      <c r="F333" s="270"/>
      <c r="G333" s="217"/>
      <c r="H333" s="270"/>
      <c r="I333" s="270"/>
      <c r="J333" s="270"/>
      <c r="K333" s="216"/>
    </row>
    <row r="334" spans="1:11" ht="14.25" customHeight="1">
      <c r="A334" s="222" t="s">
        <v>412</v>
      </c>
      <c r="B334" s="223"/>
      <c r="C334" s="212"/>
      <c r="D334" s="212"/>
      <c r="E334" s="222"/>
      <c r="F334" s="222"/>
      <c r="G334" s="213"/>
      <c r="H334" s="222"/>
      <c r="I334" s="222"/>
      <c r="J334" s="222"/>
      <c r="K334" s="540"/>
    </row>
    <row r="335" spans="1:11" s="233" customFormat="1" ht="14.25" customHeight="1">
      <c r="A335" s="310" t="s">
        <v>413</v>
      </c>
      <c r="B335" s="310" t="s">
        <v>414</v>
      </c>
      <c r="C335" s="229" t="s">
        <v>100</v>
      </c>
      <c r="D335" s="311"/>
      <c r="E335" s="311"/>
      <c r="F335" s="312">
        <f>'12.DTVT thang'!B4</f>
        <v>685917.27999999991</v>
      </c>
      <c r="G335" s="311">
        <f>'12.DTVT thang'!C4</f>
        <v>689322.9</v>
      </c>
      <c r="H335" s="312">
        <f>'12.DTVT thang'!D4</f>
        <v>3349224.9650671999</v>
      </c>
      <c r="I335" s="312"/>
      <c r="J335" s="312">
        <f>'12.DTVT thang'!E4</f>
        <v>128.7660336459891</v>
      </c>
      <c r="K335" s="547">
        <f>'12.DTVT thang'!F4</f>
        <v>132.2169446409921</v>
      </c>
    </row>
    <row r="336" spans="1:11" ht="14.25" customHeight="1">
      <c r="A336" s="313" t="s">
        <v>169</v>
      </c>
      <c r="B336" s="314"/>
      <c r="C336" s="215"/>
      <c r="D336" s="230"/>
      <c r="E336" s="230"/>
      <c r="F336" s="312">
        <f>'12.DTVT thang'!B5</f>
        <v>0</v>
      </c>
      <c r="G336" s="311">
        <f>'12.DTVT thang'!C5</f>
        <v>0</v>
      </c>
      <c r="H336" s="312">
        <f>'12.DTVT thang'!D5</f>
        <v>0</v>
      </c>
      <c r="I336" s="315"/>
      <c r="J336" s="312">
        <f>'12.DTVT thang'!E5</f>
        <v>0</v>
      </c>
      <c r="K336" s="547">
        <f>'12.DTVT thang'!F5</f>
        <v>0</v>
      </c>
    </row>
    <row r="337" spans="1:11" ht="14.25" customHeight="1">
      <c r="A337" s="316" t="s">
        <v>415</v>
      </c>
      <c r="B337" s="314"/>
      <c r="C337" s="215"/>
      <c r="D337" s="230"/>
      <c r="E337" s="230"/>
      <c r="F337" s="312">
        <f>'12.DTVT thang'!B6</f>
        <v>143817.33000000002</v>
      </c>
      <c r="G337" s="311">
        <f>'12.DTVT thang'!C6</f>
        <v>123123.23</v>
      </c>
      <c r="H337" s="312">
        <f>'12.DTVT thang'!D6</f>
        <v>655642.13841239992</v>
      </c>
      <c r="I337" s="315"/>
      <c r="J337" s="312">
        <f>'12.DTVT thang'!E6</f>
        <v>155.36026110995473</v>
      </c>
      <c r="K337" s="547">
        <f>'12.DTVT thang'!F6</f>
        <v>172.41724835087967</v>
      </c>
    </row>
    <row r="338" spans="1:11" ht="14.25" customHeight="1">
      <c r="A338" s="317" t="s">
        <v>163</v>
      </c>
      <c r="B338" s="314"/>
      <c r="C338" s="215"/>
      <c r="D338" s="230"/>
      <c r="E338" s="230"/>
      <c r="F338" s="312">
        <f>'12.DTVT thang'!B7</f>
        <v>143669.76000000001</v>
      </c>
      <c r="G338" s="311">
        <f>'12.DTVT thang'!C7</f>
        <v>122967.31</v>
      </c>
      <c r="H338" s="312">
        <f>'12.DTVT thang'!D7</f>
        <v>654888.59557240014</v>
      </c>
      <c r="I338" s="315"/>
      <c r="J338" s="312">
        <f>'12.DTVT thang'!E7</f>
        <v>155.91689444684388</v>
      </c>
      <c r="K338" s="547">
        <f>'12.DTVT thang'!F7</f>
        <v>173.01912285247738</v>
      </c>
    </row>
    <row r="339" spans="1:11" ht="14.25" customHeight="1">
      <c r="A339" s="317" t="s">
        <v>164</v>
      </c>
      <c r="B339" s="314"/>
      <c r="C339" s="215"/>
      <c r="D339" s="230"/>
      <c r="E339" s="230"/>
      <c r="F339" s="312">
        <f>'12.DTVT thang'!B8</f>
        <v>147.57</v>
      </c>
      <c r="G339" s="311">
        <f>'12.DTVT thang'!C8</f>
        <v>155.91999999999999</v>
      </c>
      <c r="H339" s="312">
        <f>'12.DTVT thang'!D8</f>
        <v>753.54283999999996</v>
      </c>
      <c r="I339" s="315"/>
      <c r="J339" s="312">
        <f>'12.DTVT thang'!E8</f>
        <v>40.717614073570189</v>
      </c>
      <c r="K339" s="547">
        <f>'12.DTVT thang'!F8</f>
        <v>42.855419520359099</v>
      </c>
    </row>
    <row r="340" spans="1:11" ht="14.25" customHeight="1">
      <c r="A340" s="316" t="s">
        <v>416</v>
      </c>
      <c r="B340" s="314"/>
      <c r="C340" s="215"/>
      <c r="D340" s="230"/>
      <c r="E340" s="230"/>
      <c r="F340" s="312">
        <f>'12.DTVT thang'!B9</f>
        <v>474687.57999999996</v>
      </c>
      <c r="G340" s="311">
        <f>'12.DTVT thang'!C9</f>
        <v>494301.05000000005</v>
      </c>
      <c r="H340" s="312">
        <f>'12.DTVT thang'!D9</f>
        <v>2378946.7501648003</v>
      </c>
      <c r="I340" s="315"/>
      <c r="J340" s="312">
        <f>'12.DTVT thang'!E9</f>
        <v>119.39498728589339</v>
      </c>
      <c r="K340" s="547">
        <f>'12.DTVT thang'!F9</f>
        <v>122.2920259257359</v>
      </c>
    </row>
    <row r="341" spans="1:11" ht="14.25" customHeight="1">
      <c r="A341" s="317" t="s">
        <v>163</v>
      </c>
      <c r="B341" s="314"/>
      <c r="C341" s="215"/>
      <c r="D341" s="230"/>
      <c r="E341" s="230"/>
      <c r="F341" s="312">
        <f>'12.DTVT thang'!B10</f>
        <v>321141.21999999997</v>
      </c>
      <c r="G341" s="311">
        <f>'12.DTVT thang'!C10</f>
        <v>333298.76</v>
      </c>
      <c r="H341" s="312">
        <f>'12.DTVT thang'!D10</f>
        <v>1630726.9182438001</v>
      </c>
      <c r="I341" s="315"/>
      <c r="J341" s="312">
        <f>'12.DTVT thang'!E10</f>
        <v>116.85100867412345</v>
      </c>
      <c r="K341" s="547">
        <f>'12.DTVT thang'!F10</f>
        <v>119.76761819734553</v>
      </c>
    </row>
    <row r="342" spans="1:11" ht="14.25" customHeight="1">
      <c r="A342" s="317" t="s">
        <v>164</v>
      </c>
      <c r="B342" s="314"/>
      <c r="C342" s="215"/>
      <c r="D342" s="230"/>
      <c r="E342" s="230"/>
      <c r="F342" s="312">
        <f>'12.DTVT thang'!B11</f>
        <v>153546.35999999999</v>
      </c>
      <c r="G342" s="311">
        <f>'12.DTVT thang'!C11</f>
        <v>161002.29</v>
      </c>
      <c r="H342" s="312">
        <f>'12.DTVT thang'!D11</f>
        <v>748219.83192100003</v>
      </c>
      <c r="I342" s="315"/>
      <c r="J342" s="312">
        <f>'12.DTVT thang'!E11</f>
        <v>125.03002670872281</v>
      </c>
      <c r="K342" s="547">
        <f>'12.DTVT thang'!F11</f>
        <v>128.18037646234734</v>
      </c>
    </row>
    <row r="343" spans="1:11" ht="14.25" customHeight="1">
      <c r="A343" s="316" t="s">
        <v>417</v>
      </c>
      <c r="B343" s="314"/>
      <c r="C343" s="215"/>
      <c r="D343" s="230"/>
      <c r="E343" s="230"/>
      <c r="F343" s="312">
        <f>'12.DTVT thang'!B12</f>
        <v>44315.13</v>
      </c>
      <c r="G343" s="311">
        <f>'12.DTVT thang'!C12</f>
        <v>46426.91</v>
      </c>
      <c r="H343" s="312">
        <f>'12.DTVT thang'!D12</f>
        <v>206942.423698</v>
      </c>
      <c r="I343" s="315"/>
      <c r="J343" s="312">
        <f>'12.DTVT thang'!E12</f>
        <v>174.9029577596111</v>
      </c>
      <c r="K343" s="547">
        <f>'12.DTVT thang'!F12</f>
        <v>156.95038656636086</v>
      </c>
    </row>
    <row r="344" spans="1:11" ht="14.25" customHeight="1">
      <c r="A344" s="316" t="s">
        <v>500</v>
      </c>
      <c r="B344" s="314"/>
      <c r="C344" s="215"/>
      <c r="D344" s="230"/>
      <c r="E344" s="230"/>
      <c r="F344" s="312">
        <f>'12.DTVT thang'!B13</f>
        <v>23097.24</v>
      </c>
      <c r="G344" s="311">
        <f>'12.DTVT thang'!C13</f>
        <v>25471.71</v>
      </c>
      <c r="H344" s="312">
        <f>'12.DTVT thang'!D13</f>
        <v>107693.65279200001</v>
      </c>
      <c r="I344" s="315"/>
      <c r="J344" s="312">
        <f>'12.DTVT thang'!E13</f>
        <v>164.0122038115004</v>
      </c>
      <c r="K344" s="547">
        <f>'12.DTVT thang'!F13</f>
        <v>142.24218851259914</v>
      </c>
    </row>
    <row r="345" spans="1:11" ht="16.5" customHeight="1">
      <c r="A345" s="316" t="s">
        <v>418</v>
      </c>
      <c r="B345" s="310" t="s">
        <v>419</v>
      </c>
      <c r="C345" s="215"/>
      <c r="D345" s="230"/>
      <c r="E345" s="230"/>
      <c r="F345" s="312">
        <f>'12.DTVT thang'!B14</f>
        <v>0</v>
      </c>
      <c r="G345" s="230"/>
      <c r="H345" s="315"/>
      <c r="I345" s="315"/>
      <c r="J345" s="315"/>
      <c r="K345" s="548"/>
    </row>
    <row r="346" spans="1:11" ht="14.25" customHeight="1">
      <c r="A346" s="318" t="s">
        <v>162</v>
      </c>
      <c r="B346" s="314"/>
      <c r="C346" s="215"/>
      <c r="D346" s="230"/>
      <c r="E346" s="230"/>
      <c r="F346" s="312">
        <f>'12.DTVT thang'!B15</f>
        <v>0</v>
      </c>
      <c r="G346" s="230">
        <f>'11.VT thang'!C5</f>
        <v>3792.4831022052394</v>
      </c>
      <c r="H346" s="315">
        <f>'11.VT thang'!D5</f>
        <v>20177.257499546675</v>
      </c>
      <c r="I346" s="315"/>
      <c r="J346" s="315">
        <f>'11.VT thang'!E5</f>
        <v>166.71634569630029</v>
      </c>
      <c r="K346" s="548">
        <f>'11.VT thang'!F5</f>
        <v>176.18024130845546</v>
      </c>
    </row>
    <row r="347" spans="1:11" ht="14.25" customHeight="1">
      <c r="A347" s="319" t="s">
        <v>163</v>
      </c>
      <c r="B347" s="314"/>
      <c r="C347" s="215"/>
      <c r="D347" s="230"/>
      <c r="E347" s="230"/>
      <c r="F347" s="312">
        <f>'12.DTVT thang'!B16</f>
        <v>0</v>
      </c>
      <c r="G347" s="230">
        <f>'11.VT thang'!C6</f>
        <v>3776.9594374337776</v>
      </c>
      <c r="H347" s="315">
        <f>'11.VT thang'!D6</f>
        <v>20099.846924568043</v>
      </c>
      <c r="I347" s="315"/>
      <c r="J347" s="315">
        <f>'11.VT thang'!E6</f>
        <v>169.6483431430062</v>
      </c>
      <c r="K347" s="548">
        <f>'11.VT thang'!F6</f>
        <v>178.98616404821004</v>
      </c>
    </row>
    <row r="348" spans="1:11" ht="14.25" customHeight="1">
      <c r="A348" s="319" t="s">
        <v>164</v>
      </c>
      <c r="B348" s="314"/>
      <c r="C348" s="215"/>
      <c r="D348" s="230"/>
      <c r="E348" s="230"/>
      <c r="F348" s="312">
        <f>'12.DTVT thang'!B17</f>
        <v>0</v>
      </c>
      <c r="G348" s="230">
        <f>'11.VT thang'!C7</f>
        <v>15.523664771462089</v>
      </c>
      <c r="H348" s="315">
        <f>'11.VT thang'!D7</f>
        <v>77.410574978631828</v>
      </c>
      <c r="I348" s="315"/>
      <c r="J348" s="315">
        <f>'11.VT thang'!E7</f>
        <v>32.030274130447324</v>
      </c>
      <c r="K348" s="548">
        <f>'11.VT thang'!F7</f>
        <v>34.746067114530859</v>
      </c>
    </row>
    <row r="349" spans="1:11" ht="14.25" customHeight="1">
      <c r="A349" s="318" t="s">
        <v>165</v>
      </c>
      <c r="B349" s="314"/>
      <c r="C349" s="215"/>
      <c r="D349" s="230"/>
      <c r="E349" s="230"/>
      <c r="F349" s="312">
        <f>'12.DTVT thang'!B18</f>
        <v>0</v>
      </c>
      <c r="G349" s="230">
        <f>'11.VT thang'!C8</f>
        <v>199875.08380683634</v>
      </c>
      <c r="H349" s="315">
        <f>'11.VT thang'!D8</f>
        <v>923624.35145942355</v>
      </c>
      <c r="I349" s="315"/>
      <c r="J349" s="315">
        <f>'11.VT thang'!E8</f>
        <v>194.62216087111855</v>
      </c>
      <c r="K349" s="548">
        <f>'11.VT thang'!F8</f>
        <v>182.12975704440947</v>
      </c>
    </row>
    <row r="350" spans="1:11" ht="14.25" customHeight="1">
      <c r="A350" s="319" t="s">
        <v>163</v>
      </c>
      <c r="B350" s="314"/>
      <c r="C350" s="215"/>
      <c r="D350" s="230"/>
      <c r="E350" s="230"/>
      <c r="F350" s="312">
        <f>'12.DTVT thang'!B19</f>
        <v>0</v>
      </c>
      <c r="G350" s="230">
        <f>'11.VT thang'!C9</f>
        <v>199860.38732615905</v>
      </c>
      <c r="H350" s="315">
        <f>'11.VT thang'!D9</f>
        <v>923557.83440221671</v>
      </c>
      <c r="I350" s="315"/>
      <c r="J350" s="315">
        <f>'11.VT thang'!E9</f>
        <v>194.69263819468256</v>
      </c>
      <c r="K350" s="548">
        <f>'11.VT thang'!F9</f>
        <v>182.19011565526563</v>
      </c>
    </row>
    <row r="351" spans="1:11" ht="14.25" customHeight="1">
      <c r="A351" s="319" t="s">
        <v>164</v>
      </c>
      <c r="B351" s="314"/>
      <c r="C351" s="215"/>
      <c r="D351" s="230"/>
      <c r="E351" s="230"/>
      <c r="F351" s="312">
        <f>'12.DTVT thang'!B20</f>
        <v>0</v>
      </c>
      <c r="G351" s="230">
        <f>'11.VT thang'!C10</f>
        <v>14.696480677274952</v>
      </c>
      <c r="H351" s="315">
        <f>'11.VT thang'!D10</f>
        <v>66.517057206926367</v>
      </c>
      <c r="I351" s="315"/>
      <c r="J351" s="315">
        <f>'11.VT thang'!E10</f>
        <v>32.85975668456279</v>
      </c>
      <c r="K351" s="548">
        <f>'11.VT thang'!F10</f>
        <v>32.523929861063735</v>
      </c>
    </row>
    <row r="352" spans="1:11" ht="14.25" customHeight="1">
      <c r="A352" s="316" t="s">
        <v>420</v>
      </c>
      <c r="B352" s="310" t="s">
        <v>421</v>
      </c>
      <c r="C352" s="215"/>
      <c r="D352" s="230"/>
      <c r="E352" s="230"/>
      <c r="F352" s="312">
        <f>'12.DTVT thang'!B21</f>
        <v>0</v>
      </c>
      <c r="G352" s="230">
        <f>'11.VT thang'!C11</f>
        <v>0</v>
      </c>
      <c r="H352" s="315">
        <f>'11.VT thang'!D11</f>
        <v>0</v>
      </c>
      <c r="I352" s="315"/>
      <c r="J352" s="315"/>
      <c r="K352" s="548"/>
    </row>
    <row r="353" spans="1:11" ht="14.25" customHeight="1">
      <c r="A353" s="318" t="s">
        <v>167</v>
      </c>
      <c r="B353" s="314"/>
      <c r="C353" s="215"/>
      <c r="D353" s="230"/>
      <c r="E353" s="230"/>
      <c r="F353" s="312">
        <f>'12.DTVT thang'!B22</f>
        <v>0</v>
      </c>
      <c r="G353" s="230">
        <f>'11.VT thang'!C12</f>
        <v>3532.5906074504187</v>
      </c>
      <c r="H353" s="315">
        <f>'11.VT thang'!D12</f>
        <v>18389.446000858261</v>
      </c>
      <c r="I353" s="315"/>
      <c r="J353" s="315">
        <f>'11.VT thang'!E12</f>
        <v>96.886660000570984</v>
      </c>
      <c r="K353" s="548">
        <f>'11.VT thang'!F12</f>
        <v>110.68916376676873</v>
      </c>
    </row>
    <row r="354" spans="1:11" ht="14.25" customHeight="1">
      <c r="A354" s="319" t="s">
        <v>163</v>
      </c>
      <c r="B354" s="314"/>
      <c r="C354" s="215"/>
      <c r="D354" s="230"/>
      <c r="E354" s="230"/>
      <c r="F354" s="312">
        <f>'12.DTVT thang'!B23</f>
        <v>0</v>
      </c>
      <c r="G354" s="230">
        <f>'11.VT thang'!C13</f>
        <v>1048.5299152979323</v>
      </c>
      <c r="H354" s="315">
        <f>'11.VT thang'!D13</f>
        <v>4789.6722497299643</v>
      </c>
      <c r="I354" s="315"/>
      <c r="J354" s="315">
        <f>'11.VT thang'!E13</f>
        <v>141.44588036069567</v>
      </c>
      <c r="K354" s="548">
        <f>'11.VT thang'!F13</f>
        <v>144.6730268756462</v>
      </c>
    </row>
    <row r="355" spans="1:11" ht="14.25" customHeight="1">
      <c r="A355" s="319" t="s">
        <v>164</v>
      </c>
      <c r="B355" s="314"/>
      <c r="C355" s="215"/>
      <c r="D355" s="230"/>
      <c r="E355" s="230"/>
      <c r="F355" s="312">
        <f>'12.DTVT thang'!B24</f>
        <v>0</v>
      </c>
      <c r="G355" s="230">
        <f>'11.VT thang'!C14</f>
        <v>2484.0606921524864</v>
      </c>
      <c r="H355" s="315">
        <f>'11.VT thang'!D14</f>
        <v>13599.773751128296</v>
      </c>
      <c r="I355" s="315"/>
      <c r="J355" s="315">
        <f>'11.VT thang'!E14</f>
        <v>85.515361974883263</v>
      </c>
      <c r="K355" s="548">
        <f>'11.VT thang'!F14</f>
        <v>102.23161497162482</v>
      </c>
    </row>
    <row r="356" spans="1:11" ht="14.25" customHeight="1">
      <c r="A356" s="318" t="s">
        <v>168</v>
      </c>
      <c r="B356" s="314"/>
      <c r="C356" s="215"/>
      <c r="D356" s="230"/>
      <c r="E356" s="230"/>
      <c r="F356" s="312">
        <f>'12.DTVT thang'!B25</f>
        <v>0</v>
      </c>
      <c r="G356" s="230">
        <f>'11.VT thang'!C15</f>
        <v>484111.93047125154</v>
      </c>
      <c r="H356" s="315">
        <f>'11.VT thang'!D15</f>
        <v>2119884.9680214366</v>
      </c>
      <c r="I356" s="315"/>
      <c r="J356" s="315">
        <f>'11.VT thang'!E15</f>
        <v>153.17930341800067</v>
      </c>
      <c r="K356" s="548">
        <f>'11.VT thang'!F15</f>
        <v>144.81268416106823</v>
      </c>
    </row>
    <row r="357" spans="1:11" ht="14.25" customHeight="1">
      <c r="A357" s="319" t="s">
        <v>163</v>
      </c>
      <c r="B357" s="314"/>
      <c r="C357" s="215"/>
      <c r="D357" s="230"/>
      <c r="E357" s="230"/>
      <c r="F357" s="312">
        <f>'12.DTVT thang'!B26</f>
        <v>0</v>
      </c>
      <c r="G357" s="230">
        <f>'11.VT thang'!C16</f>
        <v>120961.52800585539</v>
      </c>
      <c r="H357" s="315">
        <f>'11.VT thang'!D16</f>
        <v>632673.96094465512</v>
      </c>
      <c r="I357" s="315"/>
      <c r="J357" s="315">
        <f>'11.VT thang'!E16</f>
        <v>97.283457891812006</v>
      </c>
      <c r="K357" s="548">
        <f>'11.VT thang'!F16</f>
        <v>108.02459470946003</v>
      </c>
    </row>
    <row r="358" spans="1:11" ht="14.25" customHeight="1">
      <c r="A358" s="319" t="s">
        <v>164</v>
      </c>
      <c r="B358" s="314"/>
      <c r="C358" s="215"/>
      <c r="D358" s="230"/>
      <c r="E358" s="230"/>
      <c r="F358" s="312">
        <f>'12.DTVT thang'!B27</f>
        <v>0</v>
      </c>
      <c r="G358" s="230">
        <f>'11.VT thang'!C17</f>
        <v>363150.40246539615</v>
      </c>
      <c r="H358" s="315">
        <f>'11.VT thang'!D17</f>
        <v>1487211.0070767812</v>
      </c>
      <c r="I358" s="315"/>
      <c r="J358" s="315">
        <f>'11.VT thang'!E17</f>
        <v>189.43347559812312</v>
      </c>
      <c r="K358" s="548">
        <f>'11.VT thang'!F17</f>
        <v>169.34670359944008</v>
      </c>
    </row>
    <row r="359" spans="1:11" ht="14.25" customHeight="1">
      <c r="A359" s="210" t="s">
        <v>422</v>
      </c>
      <c r="B359" s="211"/>
      <c r="C359" s="212"/>
      <c r="D359" s="212"/>
      <c r="E359" s="210"/>
      <c r="F359" s="210"/>
      <c r="G359" s="213"/>
      <c r="H359" s="210"/>
      <c r="I359" s="210"/>
      <c r="J359" s="210"/>
      <c r="K359" s="539"/>
    </row>
    <row r="360" spans="1:11" ht="14.25" customHeight="1">
      <c r="A360" s="227" t="s">
        <v>423</v>
      </c>
      <c r="B360" s="227" t="s">
        <v>424</v>
      </c>
      <c r="C360" s="215" t="s">
        <v>425</v>
      </c>
      <c r="D360" s="284"/>
      <c r="E360" s="303"/>
      <c r="F360" s="303"/>
      <c r="G360" s="320"/>
      <c r="H360" s="303"/>
      <c r="I360" s="303"/>
      <c r="J360" s="303"/>
      <c r="K360" s="544"/>
    </row>
    <row r="361" spans="1:11" ht="14.25" customHeight="1">
      <c r="A361" s="238" t="s">
        <v>426</v>
      </c>
      <c r="B361" s="238"/>
      <c r="C361" s="215" t="s">
        <v>37</v>
      </c>
      <c r="D361" s="284"/>
      <c r="E361" s="303"/>
      <c r="F361" s="303"/>
      <c r="G361" s="320"/>
      <c r="H361" s="303"/>
      <c r="I361" s="303"/>
      <c r="J361" s="303"/>
      <c r="K361" s="544"/>
    </row>
    <row r="362" spans="1:11" ht="14.25" customHeight="1">
      <c r="A362" s="214" t="s">
        <v>427</v>
      </c>
      <c r="B362" s="214"/>
      <c r="C362" s="215" t="s">
        <v>37</v>
      </c>
      <c r="D362" s="284"/>
      <c r="E362" s="303"/>
      <c r="F362" s="303"/>
      <c r="G362" s="320"/>
      <c r="H362" s="303"/>
      <c r="I362" s="303"/>
      <c r="J362" s="303"/>
      <c r="K362" s="544"/>
    </row>
    <row r="363" spans="1:11" ht="14.25" customHeight="1">
      <c r="A363" s="214" t="s">
        <v>428</v>
      </c>
      <c r="B363" s="214" t="s">
        <v>429</v>
      </c>
      <c r="C363" s="215" t="s">
        <v>425</v>
      </c>
      <c r="D363" s="284"/>
      <c r="E363" s="303"/>
      <c r="F363" s="303"/>
      <c r="G363" s="320"/>
      <c r="H363" s="303"/>
      <c r="I363" s="303"/>
      <c r="J363" s="303"/>
      <c r="K363" s="544"/>
    </row>
    <row r="364" spans="1:11" ht="14.25" customHeight="1">
      <c r="A364" s="249" t="s">
        <v>430</v>
      </c>
      <c r="B364" s="250"/>
      <c r="C364" s="251"/>
      <c r="D364" s="251"/>
      <c r="E364" s="249"/>
      <c r="F364" s="249"/>
      <c r="G364" s="321"/>
      <c r="H364" s="249"/>
      <c r="I364" s="249"/>
      <c r="J364" s="249"/>
      <c r="K364" s="549"/>
    </row>
    <row r="365" spans="1:11" ht="14.25" customHeight="1">
      <c r="A365" s="224" t="s">
        <v>431</v>
      </c>
      <c r="B365" s="214" t="s">
        <v>432</v>
      </c>
      <c r="C365" s="215"/>
      <c r="D365" s="215"/>
      <c r="E365" s="322"/>
      <c r="F365" s="322"/>
      <c r="G365" s="217"/>
      <c r="H365" s="322"/>
      <c r="I365" s="322"/>
      <c r="J365" s="322"/>
      <c r="K365" s="550"/>
    </row>
    <row r="366" spans="1:11" ht="14.25" customHeight="1">
      <c r="A366" s="214" t="s">
        <v>433</v>
      </c>
      <c r="B366" s="214"/>
      <c r="C366" s="215" t="s">
        <v>282</v>
      </c>
      <c r="D366" s="323"/>
      <c r="E366" s="323"/>
      <c r="F366" s="226"/>
      <c r="G366" s="230">
        <f>'17.XHMT'!C6</f>
        <v>30</v>
      </c>
      <c r="H366" s="322">
        <f>'17.XHMT'!D6</f>
        <v>127</v>
      </c>
      <c r="I366" s="322"/>
      <c r="J366" s="322"/>
      <c r="K366" s="550">
        <f>'17.XHMT'!E6</f>
        <v>119</v>
      </c>
    </row>
    <row r="367" spans="1:11" ht="14.25" customHeight="1">
      <c r="A367" s="214" t="s">
        <v>434</v>
      </c>
      <c r="B367" s="214"/>
      <c r="C367" s="215" t="s">
        <v>285</v>
      </c>
      <c r="D367" s="323"/>
      <c r="E367" s="323"/>
      <c r="F367" s="226"/>
      <c r="G367" s="230">
        <f>'17.XHMT'!C10</f>
        <v>13</v>
      </c>
      <c r="H367" s="226">
        <f>'17.XHMT'!D10</f>
        <v>51</v>
      </c>
      <c r="I367" s="226"/>
      <c r="J367" s="226"/>
      <c r="K367" s="216">
        <f>'17.XHMT'!E10</f>
        <v>45</v>
      </c>
    </row>
    <row r="368" spans="1:11" ht="14.25" customHeight="1">
      <c r="A368" s="214" t="s">
        <v>435</v>
      </c>
      <c r="B368" s="214"/>
      <c r="C368" s="215" t="s">
        <v>37</v>
      </c>
      <c r="D368" s="323"/>
      <c r="E368" s="323"/>
      <c r="F368" s="226"/>
      <c r="G368" s="230">
        <f>'17.XHMT'!C14</f>
        <v>22</v>
      </c>
      <c r="H368" s="226">
        <f>'17.XHMT'!D14</f>
        <v>107</v>
      </c>
      <c r="I368" s="226"/>
      <c r="J368" s="226"/>
      <c r="K368" s="216">
        <f>'17.XHMT'!E14</f>
        <v>103</v>
      </c>
    </row>
    <row r="369" spans="1:11" ht="14.25" customHeight="1">
      <c r="A369" s="224" t="s">
        <v>436</v>
      </c>
      <c r="B369" s="214" t="s">
        <v>437</v>
      </c>
      <c r="C369" s="215"/>
      <c r="D369" s="323"/>
      <c r="E369" s="323"/>
      <c r="F369" s="226"/>
      <c r="G369" s="217"/>
      <c r="H369" s="226"/>
      <c r="I369" s="226"/>
      <c r="J369" s="226"/>
      <c r="K369" s="216"/>
    </row>
    <row r="370" spans="1:11" ht="14.25" customHeight="1">
      <c r="A370" s="214" t="s">
        <v>433</v>
      </c>
      <c r="B370" s="235"/>
      <c r="C370" s="215" t="s">
        <v>282</v>
      </c>
      <c r="D370" s="323"/>
      <c r="E370" s="323"/>
      <c r="F370" s="235"/>
      <c r="G370" s="217">
        <f>'17.XHMT'!C19</f>
        <v>5</v>
      </c>
      <c r="H370" s="235">
        <f>'17.XHMT'!D19</f>
        <v>63</v>
      </c>
      <c r="I370" s="235"/>
      <c r="J370" s="235"/>
      <c r="K370" s="551">
        <f>'17.XHMT'!E19</f>
        <v>18</v>
      </c>
    </row>
    <row r="371" spans="1:11" ht="14.25" customHeight="1">
      <c r="A371" s="214" t="s">
        <v>434</v>
      </c>
      <c r="B371" s="214"/>
      <c r="C371" s="215" t="s">
        <v>285</v>
      </c>
      <c r="D371" s="323"/>
      <c r="E371" s="323"/>
      <c r="F371" s="324"/>
      <c r="G371" s="217"/>
      <c r="H371" s="324"/>
      <c r="I371" s="324"/>
      <c r="J371" s="324"/>
      <c r="K371" s="552"/>
    </row>
    <row r="372" spans="1:11" ht="14.25" customHeight="1">
      <c r="A372" s="214" t="s">
        <v>435</v>
      </c>
      <c r="B372" s="325"/>
      <c r="C372" s="215" t="s">
        <v>37</v>
      </c>
      <c r="D372" s="323"/>
      <c r="E372" s="323"/>
      <c r="F372" s="207"/>
      <c r="G372" s="217"/>
      <c r="H372" s="207"/>
      <c r="I372" s="207"/>
      <c r="J372" s="207"/>
      <c r="K372" s="538"/>
    </row>
    <row r="373" spans="1:11" ht="14.25" customHeight="1">
      <c r="A373" s="219" t="s">
        <v>289</v>
      </c>
      <c r="B373" s="325"/>
      <c r="C373" s="215"/>
      <c r="D373" s="323"/>
      <c r="E373" s="323"/>
      <c r="F373" s="207"/>
      <c r="G373" s="209"/>
      <c r="H373" s="326"/>
      <c r="I373" s="326"/>
      <c r="J373" s="326"/>
      <c r="K373" s="553"/>
    </row>
    <row r="374" spans="1:11" ht="14.25" customHeight="1">
      <c r="A374" s="327" t="s">
        <v>438</v>
      </c>
      <c r="B374" s="327" t="s">
        <v>439</v>
      </c>
      <c r="C374" s="208" t="s">
        <v>282</v>
      </c>
      <c r="D374" s="208"/>
      <c r="E374" s="326"/>
      <c r="F374" s="326"/>
      <c r="G374" s="209"/>
      <c r="H374" s="326">
        <v>0</v>
      </c>
      <c r="I374" s="326"/>
      <c r="J374" s="326"/>
      <c r="K374" s="553"/>
    </row>
    <row r="375" spans="1:11">
      <c r="A375" s="207" t="s">
        <v>440</v>
      </c>
      <c r="B375" s="207"/>
      <c r="C375" s="215" t="s">
        <v>37</v>
      </c>
      <c r="D375" s="208"/>
      <c r="E375" s="326"/>
      <c r="F375" s="326"/>
      <c r="G375" s="209"/>
      <c r="H375" s="326"/>
      <c r="I375" s="326"/>
      <c r="J375" s="326"/>
      <c r="K375" s="553"/>
    </row>
    <row r="376" spans="1:11">
      <c r="A376" s="335" t="s">
        <v>292</v>
      </c>
      <c r="B376" s="207"/>
      <c r="C376" s="208"/>
      <c r="D376" s="208"/>
      <c r="E376" s="326"/>
      <c r="F376" s="326"/>
      <c r="G376" s="209">
        <f>'17.XHMT'!C24</f>
        <v>174</v>
      </c>
      <c r="H376" s="326">
        <f>'17.XHMT'!D24</f>
        <v>421</v>
      </c>
      <c r="I376" s="326"/>
      <c r="J376" s="326"/>
      <c r="K376" s="553">
        <f>'17.XHMT'!E24</f>
        <v>313</v>
      </c>
    </row>
    <row r="377" spans="1:11">
      <c r="A377" s="335" t="s">
        <v>293</v>
      </c>
      <c r="B377" s="207"/>
      <c r="C377" s="208"/>
      <c r="D377" s="208"/>
      <c r="E377" s="326"/>
      <c r="F377" s="326"/>
      <c r="G377" s="209">
        <f>'17.XHMT'!C25</f>
        <v>121</v>
      </c>
      <c r="H377" s="326">
        <f>'17.XHMT'!D25</f>
        <v>361</v>
      </c>
      <c r="I377" s="326"/>
      <c r="J377" s="326"/>
      <c r="K377" s="553">
        <f>'17.XHMT'!E25</f>
        <v>253</v>
      </c>
    </row>
    <row r="378" spans="1:11">
      <c r="A378" s="336" t="s">
        <v>294</v>
      </c>
      <c r="B378" s="328"/>
      <c r="C378" s="329"/>
      <c r="D378" s="329"/>
      <c r="E378" s="330"/>
      <c r="F378" s="330"/>
      <c r="G378" s="331">
        <f>'17.XHMT'!C26</f>
        <v>1685.11</v>
      </c>
      <c r="H378" s="577">
        <f>'17.XHMT'!D26</f>
        <v>3803.4700000000003</v>
      </c>
      <c r="I378" s="330"/>
      <c r="J378" s="330"/>
      <c r="K378" s="554">
        <f>'17.XHMT'!E26</f>
        <v>1779.5800000000004</v>
      </c>
    </row>
  </sheetData>
  <autoFilter ref="A5:AP5" xr:uid="{242E50F8-5E07-41F2-AA62-3ACB173DAFC4}"/>
  <mergeCells count="10">
    <mergeCell ref="M3:M4"/>
    <mergeCell ref="L3:L4"/>
    <mergeCell ref="A1:K1"/>
    <mergeCell ref="A3:A4"/>
    <mergeCell ref="B3:B4"/>
    <mergeCell ref="C3:C4"/>
    <mergeCell ref="D3:E3"/>
    <mergeCell ref="F3:H3"/>
    <mergeCell ref="I3:J3"/>
    <mergeCell ref="K3:K4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8F3E7-B26B-43DB-AD18-BF2168D8DD0E}">
  <sheetPr>
    <pageSetUpPr fitToPage="1"/>
  </sheetPr>
  <dimension ref="A1:J38"/>
  <sheetViews>
    <sheetView workbookViewId="0">
      <selection activeCell="B16" sqref="B16"/>
    </sheetView>
  </sheetViews>
  <sheetFormatPr defaultColWidth="8" defaultRowHeight="12.75"/>
  <cols>
    <col min="1" max="1" width="35.25" style="176" customWidth="1"/>
    <col min="2" max="2" width="13.125" style="176" customWidth="1"/>
    <col min="3" max="3" width="13.625" style="176" hidden="1" customWidth="1"/>
    <col min="4" max="4" width="11.75" style="176" customWidth="1"/>
    <col min="5" max="5" width="10.25" style="176" customWidth="1"/>
    <col min="6" max="6" width="9.75" style="176" hidden="1" customWidth="1"/>
    <col min="7" max="16384" width="8" style="176"/>
  </cols>
  <sheetData>
    <row r="1" spans="1:10" s="119" customFormat="1" ht="31.5" customHeight="1">
      <c r="A1" s="802" t="s">
        <v>724</v>
      </c>
      <c r="B1" s="802"/>
      <c r="C1" s="802"/>
      <c r="D1" s="802"/>
      <c r="E1" s="802"/>
      <c r="F1" s="802"/>
    </row>
    <row r="3" spans="1:10" s="56" customFormat="1" ht="15.75">
      <c r="A3" s="493"/>
      <c r="B3" s="493"/>
      <c r="C3" s="493"/>
      <c r="D3" s="493"/>
      <c r="E3" s="494" t="s">
        <v>630</v>
      </c>
      <c r="G3" s="510"/>
    </row>
    <row r="4" spans="1:10" s="56" customFormat="1" ht="15.75" customHeight="1">
      <c r="A4" s="288"/>
      <c r="B4" s="799" t="s">
        <v>714</v>
      </c>
      <c r="C4" s="799" t="s">
        <v>631</v>
      </c>
      <c r="D4" s="799" t="s">
        <v>715</v>
      </c>
      <c r="E4" s="799" t="s">
        <v>716</v>
      </c>
      <c r="F4" s="495" t="s">
        <v>632</v>
      </c>
      <c r="G4" s="511"/>
    </row>
    <row r="5" spans="1:10" s="512" customFormat="1" ht="15.75">
      <c r="A5" s="288"/>
      <c r="B5" s="800"/>
      <c r="C5" s="800"/>
      <c r="D5" s="800"/>
      <c r="E5" s="800"/>
      <c r="F5" s="496" t="s">
        <v>633</v>
      </c>
    </row>
    <row r="6" spans="1:10" s="56" customFormat="1" ht="15.75">
      <c r="A6" s="288"/>
      <c r="B6" s="801"/>
      <c r="C6" s="801"/>
      <c r="D6" s="801"/>
      <c r="E6" s="801"/>
      <c r="F6" s="497" t="s">
        <v>141</v>
      </c>
      <c r="G6" s="513"/>
    </row>
    <row r="7" spans="1:10" ht="31.5">
      <c r="A7" s="498" t="s">
        <v>635</v>
      </c>
      <c r="B7" s="499">
        <v>12505663.906024</v>
      </c>
      <c r="C7" s="499">
        <v>11842717.534065001</v>
      </c>
      <c r="D7" s="500">
        <f>IFERROR(+B7/C7*100,"")</f>
        <v>105.5979243788604</v>
      </c>
      <c r="E7" s="500">
        <v>100</v>
      </c>
      <c r="F7" s="500">
        <v>100</v>
      </c>
      <c r="G7" s="177"/>
      <c r="I7" s="179"/>
      <c r="J7" s="178"/>
    </row>
    <row r="8" spans="1:10" ht="18.75" customHeight="1">
      <c r="A8" s="462" t="s">
        <v>212</v>
      </c>
      <c r="B8" s="499">
        <v>10883793.700449999</v>
      </c>
      <c r="C8" s="499">
        <v>10033824.558394002</v>
      </c>
      <c r="D8" s="500">
        <f t="shared" ref="D8:D29" si="0">IFERROR(+B8/C8*100,"")</f>
        <v>108.47103850689655</v>
      </c>
      <c r="E8" s="500">
        <f>IFERROR(B8/$B$7%,"")</f>
        <v>87.030914809786765</v>
      </c>
      <c r="F8" s="500">
        <f>IFERROR(C8/$C$11%,"")</f>
        <v>1425.3264287141783</v>
      </c>
      <c r="G8" s="177"/>
      <c r="I8" s="179"/>
      <c r="J8" s="178"/>
    </row>
    <row r="9" spans="1:10" ht="15.75">
      <c r="A9" s="36" t="s">
        <v>213</v>
      </c>
      <c r="B9" s="501">
        <v>85977.173437999998</v>
      </c>
      <c r="C9" s="501">
        <v>76976.440589999998</v>
      </c>
      <c r="D9" s="502">
        <f t="shared" si="0"/>
        <v>111.69284105501922</v>
      </c>
      <c r="E9" s="502">
        <f t="shared" ref="E9:E29" si="1">IFERROR(B9/$B$7%,"")</f>
        <v>0.68750587001290386</v>
      </c>
      <c r="F9" s="502">
        <f t="shared" ref="F9:F29" si="2">IFERROR(C9/$C$11%,"")</f>
        <v>10.934669479494556</v>
      </c>
      <c r="G9" s="177"/>
      <c r="I9" s="179"/>
      <c r="J9" s="178"/>
    </row>
    <row r="10" spans="1:10" ht="18" customHeight="1">
      <c r="A10" s="36" t="s">
        <v>214</v>
      </c>
      <c r="B10" s="501">
        <v>7389074.7062609997</v>
      </c>
      <c r="C10" s="501">
        <v>7730438.926953</v>
      </c>
      <c r="D10" s="502">
        <f t="shared" si="0"/>
        <v>95.584154743118177</v>
      </c>
      <c r="E10" s="502">
        <f t="shared" si="1"/>
        <v>59.085825125219223</v>
      </c>
      <c r="F10" s="502">
        <f t="shared" si="2"/>
        <v>1098.1255297043556</v>
      </c>
      <c r="G10" s="177"/>
      <c r="I10" s="179"/>
      <c r="J10" s="178"/>
    </row>
    <row r="11" spans="1:10" ht="31.5">
      <c r="A11" s="36" t="s">
        <v>215</v>
      </c>
      <c r="B11" s="501">
        <v>975348.35256599996</v>
      </c>
      <c r="C11" s="501">
        <v>703966.77955700003</v>
      </c>
      <c r="D11" s="502">
        <f t="shared" si="0"/>
        <v>138.550338011657</v>
      </c>
      <c r="E11" s="502">
        <f t="shared" si="1"/>
        <v>7.7992528816976527</v>
      </c>
      <c r="F11" s="502">
        <f t="shared" si="2"/>
        <v>100</v>
      </c>
      <c r="G11" s="177"/>
      <c r="I11" s="179"/>
      <c r="J11" s="178"/>
    </row>
    <row r="12" spans="1:10" ht="18" customHeight="1">
      <c r="A12" s="36" t="s">
        <v>216</v>
      </c>
      <c r="B12" s="501">
        <v>732140.20031600003</v>
      </c>
      <c r="C12" s="501">
        <v>596464.34894199995</v>
      </c>
      <c r="D12" s="502">
        <f t="shared" si="0"/>
        <v>122.7466824487767</v>
      </c>
      <c r="E12" s="502">
        <f t="shared" si="1"/>
        <v>5.8544688696081693</v>
      </c>
      <c r="F12" s="502">
        <f t="shared" si="2"/>
        <v>84.729047770883383</v>
      </c>
      <c r="G12" s="177"/>
      <c r="I12" s="179"/>
      <c r="J12" s="178"/>
    </row>
    <row r="13" spans="1:10" s="180" customFormat="1" ht="18.75" customHeight="1">
      <c r="A13" s="36" t="s">
        <v>217</v>
      </c>
      <c r="B13" s="501">
        <v>102284.867083</v>
      </c>
      <c r="C13" s="501">
        <v>92911.403051000001</v>
      </c>
      <c r="D13" s="502">
        <f t="shared" si="0"/>
        <v>110.08860454604783</v>
      </c>
      <c r="E13" s="502">
        <f t="shared" si="1"/>
        <v>0.81790833218961856</v>
      </c>
      <c r="F13" s="502">
        <f t="shared" si="2"/>
        <v>13.198265280283298</v>
      </c>
      <c r="G13" s="177"/>
      <c r="I13" s="181"/>
      <c r="J13" s="181"/>
    </row>
    <row r="14" spans="1:10" ht="19.5" customHeight="1">
      <c r="A14" s="36" t="s">
        <v>218</v>
      </c>
      <c r="B14" s="501">
        <v>239888.11814599999</v>
      </c>
      <c r="C14" s="501">
        <v>228824.32695700001</v>
      </c>
      <c r="D14" s="502">
        <f t="shared" si="0"/>
        <v>104.83505898875825</v>
      </c>
      <c r="E14" s="502">
        <f t="shared" si="1"/>
        <v>1.9182357685979829</v>
      </c>
      <c r="F14" s="502">
        <f t="shared" si="2"/>
        <v>32.504989383305428</v>
      </c>
      <c r="G14" s="177"/>
      <c r="I14" s="179"/>
      <c r="J14" s="178"/>
    </row>
    <row r="15" spans="1:10" ht="15.75">
      <c r="A15" s="36" t="s">
        <v>219</v>
      </c>
      <c r="B15" s="503">
        <v>180743.178143</v>
      </c>
      <c r="C15" s="503">
        <v>182598.08785099999</v>
      </c>
      <c r="D15" s="504">
        <f t="shared" si="0"/>
        <v>98.984157101626607</v>
      </c>
      <c r="E15" s="504">
        <f t="shared" si="1"/>
        <v>1.4452905459576257</v>
      </c>
      <c r="F15" s="504">
        <f t="shared" si="2"/>
        <v>25.938452374969643</v>
      </c>
      <c r="G15" s="177"/>
      <c r="I15" s="179"/>
      <c r="J15" s="178"/>
    </row>
    <row r="16" spans="1:10" ht="17.25" customHeight="1">
      <c r="A16" s="36" t="s">
        <v>220</v>
      </c>
      <c r="B16" s="501">
        <v>1167999.6212150001</v>
      </c>
      <c r="C16" s="501">
        <v>379420.62508899998</v>
      </c>
      <c r="D16" s="502">
        <f t="shared" si="0"/>
        <v>307.83767248842219</v>
      </c>
      <c r="E16" s="502">
        <f t="shared" si="1"/>
        <v>9.3397650056177568</v>
      </c>
      <c r="F16" s="502">
        <f t="shared" si="2"/>
        <v>53.897518477756286</v>
      </c>
      <c r="G16" s="177"/>
      <c r="I16" s="179"/>
      <c r="J16" s="178"/>
    </row>
    <row r="17" spans="1:10" ht="31.5">
      <c r="A17" s="36" t="s">
        <v>221</v>
      </c>
      <c r="B17" s="501">
        <v>10490.053717999999</v>
      </c>
      <c r="C17" s="501">
        <v>9297.4550450000006</v>
      </c>
      <c r="D17" s="502">
        <f t="shared" si="0"/>
        <v>112.82715180904646</v>
      </c>
      <c r="E17" s="502">
        <f t="shared" si="1"/>
        <v>8.3882421571772156E-2</v>
      </c>
      <c r="F17" s="502">
        <f t="shared" si="2"/>
        <v>1.320723550456572</v>
      </c>
      <c r="G17" s="177"/>
      <c r="I17" s="179"/>
      <c r="J17" s="178"/>
    </row>
    <row r="18" spans="1:10" ht="15.75">
      <c r="A18" s="36" t="s">
        <v>222</v>
      </c>
      <c r="B18" s="501">
        <v>13861.925015999999</v>
      </c>
      <c r="C18" s="501">
        <v>2582.6581679999999</v>
      </c>
      <c r="D18" s="502">
        <f>IFERROR(+B18/C18*100,"")</f>
        <v>536.73092272736267</v>
      </c>
      <c r="E18" s="502">
        <f t="shared" si="1"/>
        <v>0.11084517479573945</v>
      </c>
      <c r="F18" s="502">
        <f t="shared" si="2"/>
        <v>0.36687216542025514</v>
      </c>
      <c r="G18" s="177"/>
      <c r="I18" s="179"/>
      <c r="J18" s="178"/>
    </row>
    <row r="19" spans="1:10" ht="15.75">
      <c r="A19" s="36" t="s">
        <v>223</v>
      </c>
      <c r="B19" s="501">
        <v>151227.114776</v>
      </c>
      <c r="C19" s="501">
        <v>196820.97884299999</v>
      </c>
      <c r="D19" s="502">
        <f t="shared" si="0"/>
        <v>76.834855544860758</v>
      </c>
      <c r="E19" s="502">
        <f t="shared" si="1"/>
        <v>1.2092689833376511</v>
      </c>
      <c r="F19" s="502">
        <f t="shared" si="2"/>
        <v>27.958844729414313</v>
      </c>
      <c r="G19" s="177"/>
      <c r="I19" s="179"/>
      <c r="J19" s="178"/>
    </row>
    <row r="20" spans="1:10" ht="31.5">
      <c r="A20" s="36" t="s">
        <v>224</v>
      </c>
      <c r="B20" s="501">
        <v>15501.567915</v>
      </c>
      <c r="C20" s="501">
        <v>9482.0571990000008</v>
      </c>
      <c r="D20" s="502">
        <f t="shared" si="0"/>
        <v>163.48317237144309</v>
      </c>
      <c r="E20" s="502">
        <f t="shared" si="1"/>
        <v>0.12395637713830505</v>
      </c>
      <c r="F20" s="502">
        <f t="shared" si="2"/>
        <v>1.3469466847522227</v>
      </c>
      <c r="G20" s="177"/>
      <c r="I20" s="179"/>
      <c r="J20" s="178"/>
    </row>
    <row r="21" spans="1:10" ht="47.25">
      <c r="A21" s="36" t="s">
        <v>225</v>
      </c>
      <c r="B21" s="501">
        <v>0</v>
      </c>
      <c r="C21" s="501">
        <v>6638.558</v>
      </c>
      <c r="D21" s="502">
        <f t="shared" si="0"/>
        <v>0</v>
      </c>
      <c r="E21" s="502">
        <f t="shared" si="1"/>
        <v>0</v>
      </c>
      <c r="F21" s="502">
        <f t="shared" si="2"/>
        <v>0.9430214880562382</v>
      </c>
      <c r="G21" s="177"/>
      <c r="I21" s="179"/>
      <c r="J21" s="178"/>
    </row>
    <row r="22" spans="1:10" ht="39.75" customHeight="1">
      <c r="A22" s="462" t="s">
        <v>226</v>
      </c>
      <c r="B22" s="505">
        <v>0</v>
      </c>
      <c r="C22" s="505">
        <v>0</v>
      </c>
      <c r="D22" s="505">
        <v>0</v>
      </c>
      <c r="E22" s="505">
        <f t="shared" si="1"/>
        <v>0</v>
      </c>
      <c r="F22" s="506">
        <f t="shared" si="2"/>
        <v>0</v>
      </c>
      <c r="G22" s="177"/>
      <c r="I22" s="179"/>
      <c r="J22" s="178"/>
    </row>
    <row r="23" spans="1:10" ht="31.5">
      <c r="A23" s="462" t="s">
        <v>227</v>
      </c>
      <c r="B23" s="505">
        <v>1615415.1966899999</v>
      </c>
      <c r="C23" s="505">
        <v>1795296.6806010001</v>
      </c>
      <c r="D23" s="506">
        <f t="shared" si="0"/>
        <v>89.980403470094856</v>
      </c>
      <c r="E23" s="506">
        <f t="shared" si="1"/>
        <v>12.917468507304532</v>
      </c>
      <c r="F23" s="506">
        <f t="shared" si="2"/>
        <v>255.02576722878374</v>
      </c>
      <c r="G23" s="177"/>
      <c r="I23" s="179"/>
      <c r="J23" s="178"/>
    </row>
    <row r="24" spans="1:10" ht="18.75" customHeight="1">
      <c r="A24" s="36" t="s">
        <v>228</v>
      </c>
      <c r="B24" s="501">
        <v>1615415.1966899999</v>
      </c>
      <c r="C24" s="501">
        <v>1795296.6806010001</v>
      </c>
      <c r="D24" s="502">
        <f t="shared" si="0"/>
        <v>89.980403470094856</v>
      </c>
      <c r="E24" s="502">
        <f t="shared" si="1"/>
        <v>12.917468507304532</v>
      </c>
      <c r="F24" s="502">
        <f t="shared" si="2"/>
        <v>255.02576722878374</v>
      </c>
      <c r="G24" s="177"/>
      <c r="I24" s="179"/>
      <c r="J24" s="178"/>
    </row>
    <row r="25" spans="1:10" ht="19.5" customHeight="1">
      <c r="A25" s="36" t="s">
        <v>229</v>
      </c>
      <c r="B25" s="501">
        <v>1041562.2212959999</v>
      </c>
      <c r="C25" s="501">
        <v>1912745.146495</v>
      </c>
      <c r="D25" s="502">
        <f t="shared" si="0"/>
        <v>54.453789790271081</v>
      </c>
      <c r="E25" s="502">
        <f t="shared" si="1"/>
        <v>8.3287239216006572</v>
      </c>
      <c r="F25" s="502">
        <f t="shared" si="2"/>
        <v>271.70957523005183</v>
      </c>
      <c r="G25" s="177"/>
      <c r="I25" s="179"/>
      <c r="J25" s="178"/>
    </row>
    <row r="26" spans="1:10" ht="15.75">
      <c r="A26" s="462" t="s">
        <v>230</v>
      </c>
      <c r="B26" s="505">
        <v>0</v>
      </c>
      <c r="C26" s="505">
        <v>0</v>
      </c>
      <c r="D26" s="506" t="str">
        <f t="shared" si="0"/>
        <v/>
      </c>
      <c r="E26" s="506">
        <f t="shared" si="1"/>
        <v>0</v>
      </c>
      <c r="F26" s="506">
        <f t="shared" si="2"/>
        <v>0</v>
      </c>
      <c r="G26" s="177"/>
      <c r="I26" s="179"/>
      <c r="J26" s="178"/>
    </row>
    <row r="27" spans="1:10" ht="15.75">
      <c r="A27" s="507" t="s">
        <v>231</v>
      </c>
      <c r="B27" s="499">
        <v>6455.0088839999999</v>
      </c>
      <c r="C27" s="499">
        <v>10870.881391999999</v>
      </c>
      <c r="D27" s="500">
        <f t="shared" si="0"/>
        <v>59.378891657766694</v>
      </c>
      <c r="E27" s="500">
        <f t="shared" si="1"/>
        <v>5.1616682908698766E-2</v>
      </c>
      <c r="F27" s="500">
        <f t="shared" si="2"/>
        <v>1.5442321580630476</v>
      </c>
    </row>
    <row r="28" spans="1:10" ht="31.5">
      <c r="A28" s="508" t="s">
        <v>232</v>
      </c>
      <c r="B28" s="505">
        <v>0</v>
      </c>
      <c r="C28" s="505">
        <v>0</v>
      </c>
      <c r="D28" s="505">
        <v>0</v>
      </c>
      <c r="E28" s="505">
        <f t="shared" si="1"/>
        <v>0</v>
      </c>
      <c r="F28" s="500">
        <f t="shared" si="2"/>
        <v>0</v>
      </c>
    </row>
    <row r="29" spans="1:10" ht="19.5" customHeight="1">
      <c r="A29" s="509" t="s">
        <v>233</v>
      </c>
      <c r="B29" s="499">
        <v>0</v>
      </c>
      <c r="C29" s="505">
        <v>2725.4136779999999</v>
      </c>
      <c r="D29" s="506">
        <f t="shared" si="0"/>
        <v>0</v>
      </c>
      <c r="E29" s="506">
        <f t="shared" si="1"/>
        <v>0</v>
      </c>
      <c r="F29" s="506">
        <f t="shared" si="2"/>
        <v>0.38715089364232191</v>
      </c>
    </row>
    <row r="30" spans="1:10" ht="20.100000000000001" customHeight="1">
      <c r="A30" s="514"/>
      <c r="B30" s="515"/>
      <c r="C30" s="515"/>
      <c r="D30" s="515"/>
      <c r="E30" s="515"/>
      <c r="F30" s="515"/>
    </row>
    <row r="31" spans="1:10" ht="20.100000000000001" customHeight="1">
      <c r="A31" s="664" t="s">
        <v>718</v>
      </c>
      <c r="B31" s="119"/>
      <c r="C31" s="119"/>
      <c r="D31" s="119"/>
    </row>
    <row r="32" spans="1:10" ht="20.100000000000001" customHeight="1">
      <c r="A32" s="119"/>
      <c r="B32" s="119"/>
      <c r="C32" s="119"/>
      <c r="D32" s="119"/>
    </row>
    <row r="33" spans="1:4" ht="20.100000000000001" customHeight="1">
      <c r="A33" s="119"/>
      <c r="B33" s="119"/>
      <c r="C33" s="119"/>
      <c r="D33" s="119"/>
    </row>
    <row r="34" spans="1:4" ht="20.100000000000001" customHeight="1">
      <c r="A34" s="119"/>
      <c r="B34" s="119"/>
      <c r="C34" s="119"/>
      <c r="D34" s="119"/>
    </row>
    <row r="35" spans="1:4" ht="20.100000000000001" customHeight="1">
      <c r="A35" s="119"/>
      <c r="B35" s="119"/>
      <c r="C35" s="119"/>
      <c r="D35" s="119"/>
    </row>
    <row r="36" spans="1:4" ht="15.75">
      <c r="A36" s="119"/>
      <c r="B36" s="119"/>
      <c r="C36" s="119"/>
      <c r="D36" s="119"/>
    </row>
    <row r="37" spans="1:4" ht="15.75">
      <c r="A37" s="119"/>
      <c r="B37" s="119"/>
      <c r="C37" s="119"/>
      <c r="D37" s="119"/>
    </row>
    <row r="38" spans="1:4" ht="15.75">
      <c r="A38" s="119"/>
      <c r="B38" s="119"/>
      <c r="C38" s="119"/>
      <c r="D38" s="119"/>
    </row>
  </sheetData>
  <mergeCells count="5">
    <mergeCell ref="B4:B6"/>
    <mergeCell ref="C4:C6"/>
    <mergeCell ref="D4:D6"/>
    <mergeCell ref="A1:F1"/>
    <mergeCell ref="E4:E6"/>
  </mergeCells>
  <pageMargins left="0.7" right="0.4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31CEF-BF68-4977-B209-9A189CD03E18}">
  <sheetPr>
    <pageSetUpPr fitToPage="1"/>
  </sheetPr>
  <dimension ref="A1:I45"/>
  <sheetViews>
    <sheetView workbookViewId="0">
      <selection activeCell="J24" sqref="J24"/>
    </sheetView>
  </sheetViews>
  <sheetFormatPr defaultColWidth="8" defaultRowHeight="15.75"/>
  <cols>
    <col min="1" max="1" width="35.25" style="176" customWidth="1"/>
    <col min="2" max="2" width="13.375" style="176" customWidth="1"/>
    <col min="3" max="3" width="13.875" style="176" hidden="1" customWidth="1"/>
    <col min="4" max="4" width="13.125" style="176" customWidth="1"/>
    <col min="5" max="5" width="10.625" style="176" customWidth="1"/>
    <col min="6" max="6" width="14.5" style="176" hidden="1" customWidth="1"/>
    <col min="7" max="7" width="11.875" style="176" bestFit="1" customWidth="1"/>
    <col min="8" max="8" width="8" style="176"/>
    <col min="9" max="9" width="8" style="71"/>
    <col min="10" max="16384" width="8" style="176"/>
  </cols>
  <sheetData>
    <row r="1" spans="1:7" s="119" customFormat="1" ht="30.75" customHeight="1">
      <c r="A1" s="802" t="s">
        <v>725</v>
      </c>
      <c r="B1" s="802"/>
      <c r="C1" s="802"/>
      <c r="D1" s="802"/>
      <c r="E1" s="802"/>
      <c r="F1" s="802"/>
    </row>
    <row r="3" spans="1:7" s="56" customFormat="1">
      <c r="A3" s="493"/>
      <c r="B3" s="493"/>
      <c r="C3" s="493"/>
      <c r="D3" s="493"/>
      <c r="E3" s="494" t="s">
        <v>630</v>
      </c>
      <c r="G3" s="510"/>
    </row>
    <row r="4" spans="1:7" s="56" customFormat="1">
      <c r="A4" s="288"/>
      <c r="B4" s="799" t="s">
        <v>717</v>
      </c>
      <c r="C4" s="799" t="s">
        <v>631</v>
      </c>
      <c r="D4" s="799" t="s">
        <v>715</v>
      </c>
      <c r="E4" s="799" t="s">
        <v>716</v>
      </c>
      <c r="F4" s="495" t="s">
        <v>632</v>
      </c>
      <c r="G4" s="511"/>
    </row>
    <row r="5" spans="1:7" s="512" customFormat="1">
      <c r="A5" s="288"/>
      <c r="B5" s="800"/>
      <c r="C5" s="800"/>
      <c r="D5" s="800"/>
      <c r="E5" s="800"/>
      <c r="F5" s="496" t="s">
        <v>633</v>
      </c>
    </row>
    <row r="6" spans="1:7" s="56" customFormat="1">
      <c r="A6" s="288"/>
      <c r="B6" s="801"/>
      <c r="C6" s="801"/>
      <c r="D6" s="801"/>
      <c r="E6" s="801"/>
      <c r="F6" s="497" t="s">
        <v>634</v>
      </c>
      <c r="G6" s="513"/>
    </row>
    <row r="7" spans="1:7" s="56" customFormat="1" ht="30.75" customHeight="1">
      <c r="A7" s="516" t="s">
        <v>234</v>
      </c>
      <c r="B7" s="658">
        <v>10769978.653028</v>
      </c>
      <c r="C7" s="658">
        <v>10708209.164901</v>
      </c>
      <c r="D7" s="662">
        <f>+B7/C7*100</f>
        <v>100.57684237556235</v>
      </c>
      <c r="E7" s="662">
        <v>100</v>
      </c>
      <c r="F7" s="517">
        <v>100</v>
      </c>
      <c r="G7" s="513"/>
    </row>
    <row r="8" spans="1:7" s="56" customFormat="1" ht="21" customHeight="1">
      <c r="A8" s="518" t="s">
        <v>235</v>
      </c>
      <c r="B8" s="659">
        <v>6159688.0974540003</v>
      </c>
      <c r="C8" s="659">
        <v>6722202.2683619997</v>
      </c>
      <c r="D8" s="663">
        <f t="shared" ref="D8:D24" si="0">+B8/C8*100</f>
        <v>91.631995758957316</v>
      </c>
      <c r="E8" s="663">
        <f>+B8/$B$7*100</f>
        <v>57.193131907668104</v>
      </c>
      <c r="F8" s="519">
        <f t="shared" ref="F8:F15" si="1">+C8/$C$11*100</f>
        <v>4729.8634576609065</v>
      </c>
      <c r="G8" s="520"/>
    </row>
    <row r="9" spans="1:7" s="56" customFormat="1" ht="21" customHeight="1">
      <c r="A9" s="518" t="s">
        <v>236</v>
      </c>
      <c r="B9" s="663">
        <v>50500.176116000002</v>
      </c>
      <c r="C9" s="663">
        <v>23420.203688000001</v>
      </c>
      <c r="D9" s="663" t="s">
        <v>475</v>
      </c>
      <c r="E9" s="663">
        <f t="shared" ref="E9:E24" si="2">+B9/$B$7*100</f>
        <v>0.46889764356034058</v>
      </c>
      <c r="F9" s="519" t="s">
        <v>475</v>
      </c>
      <c r="G9" s="521"/>
    </row>
    <row r="10" spans="1:7" s="56" customFormat="1" ht="21" customHeight="1">
      <c r="A10" s="518" t="s">
        <v>237</v>
      </c>
      <c r="B10" s="659">
        <v>4559790.379458</v>
      </c>
      <c r="C10" s="659">
        <v>3962586.692851</v>
      </c>
      <c r="D10" s="663">
        <f t="shared" si="0"/>
        <v>115.07105668336366</v>
      </c>
      <c r="E10" s="663">
        <f t="shared" si="2"/>
        <v>42.337970448771564</v>
      </c>
      <c r="F10" s="519">
        <f t="shared" si="1"/>
        <v>2788.1478789385369</v>
      </c>
      <c r="G10" s="521"/>
    </row>
    <row r="11" spans="1:7" s="56" customFormat="1" ht="21" customHeight="1">
      <c r="A11" s="522" t="s">
        <v>238</v>
      </c>
      <c r="B11" s="660">
        <v>177020.29901799999</v>
      </c>
      <c r="C11" s="660">
        <v>142122.543886</v>
      </c>
      <c r="D11" s="645">
        <f t="shared" si="0"/>
        <v>124.55469356078537</v>
      </c>
      <c r="E11" s="645">
        <f t="shared" si="2"/>
        <v>1.643645774248869</v>
      </c>
      <c r="F11" s="523">
        <f t="shared" si="1"/>
        <v>100</v>
      </c>
      <c r="G11" s="521"/>
    </row>
    <row r="12" spans="1:7" s="56" customFormat="1" ht="21" customHeight="1">
      <c r="A12" s="522" t="s">
        <v>239</v>
      </c>
      <c r="B12" s="660">
        <v>492465.67028399999</v>
      </c>
      <c r="C12" s="660">
        <v>373816.769118</v>
      </c>
      <c r="D12" s="645">
        <f t="shared" si="0"/>
        <v>131.7398551825124</v>
      </c>
      <c r="E12" s="645">
        <f t="shared" si="2"/>
        <v>4.5725779609186352</v>
      </c>
      <c r="F12" s="523">
        <f t="shared" si="1"/>
        <v>263.0242598372343</v>
      </c>
      <c r="G12" s="521"/>
    </row>
    <row r="13" spans="1:7" s="56" customFormat="1" ht="21" customHeight="1">
      <c r="A13" s="522" t="s">
        <v>240</v>
      </c>
      <c r="B13" s="660">
        <v>1399645.139581</v>
      </c>
      <c r="C13" s="660">
        <v>1137017.586898</v>
      </c>
      <c r="D13" s="645">
        <f t="shared" si="0"/>
        <v>123.09793231954291</v>
      </c>
      <c r="E13" s="645">
        <f t="shared" si="2"/>
        <v>12.995802356465088</v>
      </c>
      <c r="F13" s="523">
        <f t="shared" si="1"/>
        <v>800.02619979137853</v>
      </c>
      <c r="G13" s="521"/>
    </row>
    <row r="14" spans="1:7" s="56" customFormat="1" ht="31.5">
      <c r="A14" s="522" t="s">
        <v>241</v>
      </c>
      <c r="B14" s="660">
        <v>424323.27666999999</v>
      </c>
      <c r="C14" s="660">
        <v>407674.00842000003</v>
      </c>
      <c r="D14" s="645">
        <f t="shared" si="0"/>
        <v>104.08396608715051</v>
      </c>
      <c r="E14" s="645">
        <f t="shared" si="2"/>
        <v>3.9398711022579485</v>
      </c>
      <c r="F14" s="523">
        <f t="shared" si="1"/>
        <v>286.84682758493642</v>
      </c>
      <c r="G14" s="521"/>
    </row>
    <row r="15" spans="1:7" s="56" customFormat="1" ht="21" customHeight="1">
      <c r="A15" s="522" t="s">
        <v>242</v>
      </c>
      <c r="B15" s="660">
        <v>18187.878576999999</v>
      </c>
      <c r="C15" s="660">
        <v>7609.0662140000004</v>
      </c>
      <c r="D15" s="645">
        <f t="shared" si="0"/>
        <v>239.02904857807559</v>
      </c>
      <c r="E15" s="645">
        <f t="shared" si="2"/>
        <v>0.168875716126758</v>
      </c>
      <c r="F15" s="523">
        <f t="shared" si="1"/>
        <v>5.3538770176414934</v>
      </c>
      <c r="G15" s="521"/>
    </row>
    <row r="16" spans="1:7" s="56" customFormat="1" ht="21" customHeight="1">
      <c r="A16" s="522" t="s">
        <v>243</v>
      </c>
      <c r="B16" s="660">
        <v>90829.189509000003</v>
      </c>
      <c r="C16" s="660">
        <v>92246.477748999998</v>
      </c>
      <c r="D16" s="645">
        <f>+B19/C19*100</f>
        <v>117.77784872093619</v>
      </c>
      <c r="E16" s="645">
        <f t="shared" si="2"/>
        <v>0.84335533463163559</v>
      </c>
      <c r="F16" s="523">
        <f>+C19/$C$11*100</f>
        <v>54.128930725942382</v>
      </c>
      <c r="G16" s="521"/>
    </row>
    <row r="17" spans="1:7" s="56" customFormat="1" ht="31.5">
      <c r="A17" s="522" t="s">
        <v>244</v>
      </c>
      <c r="B17" s="660">
        <v>12862.748648999999</v>
      </c>
      <c r="C17" s="660">
        <v>11982.194165000001</v>
      </c>
      <c r="D17" s="645">
        <f t="shared" si="0"/>
        <v>107.34885841336221</v>
      </c>
      <c r="E17" s="645">
        <f t="shared" si="2"/>
        <v>0.11943151480048303</v>
      </c>
      <c r="F17" s="523">
        <f t="shared" ref="F17:F22" si="3">+C17/$C$11*100</f>
        <v>8.430889173086582</v>
      </c>
      <c r="G17" s="521"/>
    </row>
    <row r="18" spans="1:7" s="56" customFormat="1" ht="21" customHeight="1">
      <c r="A18" s="522" t="s">
        <v>245</v>
      </c>
      <c r="B18" s="660">
        <v>16369.579272999999</v>
      </c>
      <c r="C18" s="660">
        <v>16657.237058999999</v>
      </c>
      <c r="D18" s="645">
        <f t="shared" si="0"/>
        <v>98.273076231183381</v>
      </c>
      <c r="E18" s="645">
        <f t="shared" si="2"/>
        <v>0.15199268076912725</v>
      </c>
      <c r="F18" s="523">
        <f t="shared" si="3"/>
        <v>11.72033415920361</v>
      </c>
      <c r="G18" s="521"/>
    </row>
    <row r="19" spans="1:7" s="56" customFormat="1" ht="21" customHeight="1">
      <c r="A19" s="522" t="s">
        <v>246</v>
      </c>
      <c r="B19" s="660">
        <v>90605.808048999999</v>
      </c>
      <c r="C19" s="660">
        <v>76929.413325999994</v>
      </c>
      <c r="D19" s="645">
        <f t="shared" si="0"/>
        <v>117.77784872093619</v>
      </c>
      <c r="E19" s="645">
        <f t="shared" si="2"/>
        <v>0.84128122225688906</v>
      </c>
      <c r="F19" s="523">
        <f t="shared" si="3"/>
        <v>54.128930725942382</v>
      </c>
      <c r="G19" s="521"/>
    </row>
    <row r="20" spans="1:7" s="56" customFormat="1" ht="21" customHeight="1">
      <c r="A20" s="522" t="s">
        <v>247</v>
      </c>
      <c r="B20" s="660">
        <v>510402.33645499998</v>
      </c>
      <c r="C20" s="660">
        <v>480464.762002</v>
      </c>
      <c r="D20" s="645">
        <f t="shared" si="0"/>
        <v>106.23096152322515</v>
      </c>
      <c r="E20" s="645">
        <f t="shared" si="2"/>
        <v>4.7391211524035786</v>
      </c>
      <c r="F20" s="523">
        <f t="shared" si="3"/>
        <v>338.06372223916333</v>
      </c>
      <c r="G20" s="524"/>
    </row>
    <row r="21" spans="1:7" s="56" customFormat="1" ht="21" customHeight="1">
      <c r="A21" s="522" t="s">
        <v>248</v>
      </c>
      <c r="B21" s="660">
        <v>803221.77193000005</v>
      </c>
      <c r="C21" s="660">
        <v>685752.63757799997</v>
      </c>
      <c r="D21" s="645">
        <f t="shared" si="0"/>
        <v>117.12995735122327</v>
      </c>
      <c r="E21" s="645">
        <f t="shared" si="2"/>
        <v>7.4579699533960788</v>
      </c>
      <c r="F21" s="523">
        <f t="shared" si="3"/>
        <v>482.50799544374826</v>
      </c>
    </row>
    <row r="22" spans="1:7" s="56" customFormat="1" ht="21" customHeight="1">
      <c r="A22" s="522" t="s">
        <v>249</v>
      </c>
      <c r="B22" s="660">
        <v>484179.04053300002</v>
      </c>
      <c r="C22" s="660">
        <v>457614.38606300001</v>
      </c>
      <c r="D22" s="645">
        <f t="shared" si="0"/>
        <v>105.8050304533789</v>
      </c>
      <c r="E22" s="645">
        <f t="shared" si="2"/>
        <v>4.4956360279959533</v>
      </c>
      <c r="F22" s="523">
        <f t="shared" si="3"/>
        <v>321.98578321963038</v>
      </c>
    </row>
    <row r="23" spans="1:7" s="56" customFormat="1" ht="21" customHeight="1">
      <c r="A23" s="522" t="s">
        <v>250</v>
      </c>
      <c r="B23" s="661">
        <v>0</v>
      </c>
      <c r="C23" s="661">
        <v>0</v>
      </c>
      <c r="D23" s="661" t="s">
        <v>475</v>
      </c>
      <c r="E23" s="661">
        <f t="shared" si="2"/>
        <v>0</v>
      </c>
      <c r="F23" s="525" t="s">
        <v>475</v>
      </c>
    </row>
    <row r="24" spans="1:7" s="56" customFormat="1" ht="21" customHeight="1">
      <c r="A24" s="522" t="s">
        <v>251</v>
      </c>
      <c r="B24" s="660">
        <v>39677.640930000001</v>
      </c>
      <c r="C24" s="660">
        <v>72699.610373000003</v>
      </c>
      <c r="D24" s="645">
        <f t="shared" si="0"/>
        <v>54.57751523897565</v>
      </c>
      <c r="E24" s="645">
        <f t="shared" si="2"/>
        <v>0.36840965250051411</v>
      </c>
      <c r="F24" s="523">
        <f>+C24/$C$11*100</f>
        <v>51.152764639024582</v>
      </c>
    </row>
    <row r="25" spans="1:7" s="56" customFormat="1" ht="21" customHeight="1">
      <c r="A25" s="518" t="s">
        <v>252</v>
      </c>
      <c r="B25" s="663" t="s">
        <v>475</v>
      </c>
      <c r="C25" s="663" t="s">
        <v>475</v>
      </c>
      <c r="D25" s="663" t="s">
        <v>475</v>
      </c>
      <c r="E25" s="663" t="s">
        <v>475</v>
      </c>
      <c r="F25" s="519" t="s">
        <v>475</v>
      </c>
    </row>
    <row r="26" spans="1:7" s="56" customFormat="1" ht="21" customHeight="1">
      <c r="A26" s="518" t="s">
        <v>253</v>
      </c>
      <c r="B26" s="663" t="s">
        <v>475</v>
      </c>
      <c r="C26" s="663" t="s">
        <v>475</v>
      </c>
      <c r="D26" s="663" t="s">
        <v>475</v>
      </c>
      <c r="E26" s="663" t="s">
        <v>475</v>
      </c>
      <c r="F26" s="519" t="s">
        <v>475</v>
      </c>
      <c r="G26" s="526"/>
    </row>
    <row r="27" spans="1:7" s="56" customFormat="1" ht="21" customHeight="1">
      <c r="A27" s="518" t="s">
        <v>254</v>
      </c>
      <c r="B27" s="663" t="s">
        <v>475</v>
      </c>
      <c r="C27" s="663" t="s">
        <v>475</v>
      </c>
      <c r="D27" s="663" t="s">
        <v>475</v>
      </c>
      <c r="E27" s="663" t="s">
        <v>475</v>
      </c>
      <c r="F27" s="519" t="s">
        <v>475</v>
      </c>
      <c r="G27" s="527"/>
    </row>
    <row r="28" spans="1:7" s="56" customFormat="1" ht="21" customHeight="1">
      <c r="A28" s="528" t="s">
        <v>255</v>
      </c>
      <c r="B28" s="663" t="s">
        <v>475</v>
      </c>
      <c r="C28" s="663" t="s">
        <v>475</v>
      </c>
      <c r="D28" s="663" t="s">
        <v>475</v>
      </c>
      <c r="E28" s="663" t="s">
        <v>475</v>
      </c>
      <c r="F28" s="519" t="s">
        <v>475</v>
      </c>
    </row>
    <row r="29" spans="1:7" ht="20.100000000000001" customHeight="1">
      <c r="A29" s="119"/>
      <c r="B29" s="119"/>
      <c r="C29" s="119"/>
      <c r="D29" s="119"/>
      <c r="E29" s="119"/>
      <c r="F29" s="119"/>
    </row>
    <row r="30" spans="1:7" ht="20.100000000000001" customHeight="1">
      <c r="A30" s="664" t="s">
        <v>718</v>
      </c>
      <c r="B30" s="514"/>
      <c r="C30" s="514"/>
      <c r="D30" s="514"/>
      <c r="E30" s="119"/>
      <c r="F30" s="119"/>
    </row>
    <row r="31" spans="1:7" ht="20.100000000000001" customHeight="1">
      <c r="A31" s="119"/>
      <c r="B31" s="119"/>
      <c r="C31" s="119"/>
      <c r="D31" s="119"/>
      <c r="E31" s="119"/>
      <c r="F31" s="119"/>
    </row>
    <row r="32" spans="1:7" ht="20.100000000000001" customHeight="1">
      <c r="A32" s="119"/>
      <c r="B32" s="119"/>
      <c r="C32" s="119"/>
      <c r="D32" s="119"/>
      <c r="E32" s="119"/>
      <c r="F32" s="119"/>
    </row>
    <row r="33" spans="1:6" ht="20.100000000000001" customHeight="1">
      <c r="A33" s="119"/>
      <c r="B33" s="119"/>
      <c r="C33" s="119"/>
      <c r="D33" s="119"/>
      <c r="E33" s="119"/>
      <c r="F33" s="119"/>
    </row>
    <row r="34" spans="1:6" ht="20.100000000000001" customHeight="1">
      <c r="A34" s="119"/>
      <c r="B34" s="119"/>
      <c r="C34" s="119"/>
      <c r="D34" s="119"/>
      <c r="E34" s="119"/>
      <c r="F34" s="119"/>
    </row>
    <row r="35" spans="1:6" ht="20.100000000000001" customHeight="1">
      <c r="A35" s="119"/>
      <c r="B35" s="119"/>
      <c r="C35" s="119"/>
      <c r="D35" s="119"/>
      <c r="E35" s="119"/>
      <c r="F35" s="119"/>
    </row>
    <row r="36" spans="1:6" ht="20.100000000000001" customHeight="1">
      <c r="A36" s="119"/>
      <c r="B36" s="119"/>
      <c r="C36" s="119"/>
      <c r="D36" s="119"/>
      <c r="E36" s="119"/>
      <c r="F36" s="119"/>
    </row>
    <row r="37" spans="1:6" ht="20.100000000000001" customHeight="1">
      <c r="A37" s="119"/>
      <c r="B37" s="119"/>
      <c r="C37" s="119"/>
      <c r="D37" s="119"/>
      <c r="E37" s="119"/>
      <c r="F37" s="119"/>
    </row>
    <row r="38" spans="1:6" ht="20.100000000000001" customHeight="1"/>
    <row r="39" spans="1:6" ht="20.100000000000001" customHeight="1"/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</sheetData>
  <mergeCells count="5">
    <mergeCell ref="B4:B6"/>
    <mergeCell ref="C4:C6"/>
    <mergeCell ref="D4:D6"/>
    <mergeCell ref="A1:F1"/>
    <mergeCell ref="E4:E6"/>
  </mergeCells>
  <pageMargins left="0.70866141732283472" right="0.70866141732283472" top="0.55118110236220474" bottom="0.55118110236220474" header="0.31496062992125984" footer="0.31496062992125984"/>
  <pageSetup paperSize="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F60CC-2EAE-449B-AD41-431F63A01A89}">
  <dimension ref="A1:H33"/>
  <sheetViews>
    <sheetView zoomScale="85" zoomScaleNormal="85" workbookViewId="0">
      <selection activeCell="E15" sqref="E15"/>
    </sheetView>
  </sheetViews>
  <sheetFormatPr defaultColWidth="8" defaultRowHeight="18.75"/>
  <cols>
    <col min="1" max="1" width="40.125" style="183" customWidth="1"/>
    <col min="2" max="2" width="13.375" style="183" customWidth="1"/>
    <col min="3" max="4" width="13" style="183" customWidth="1"/>
    <col min="5" max="5" width="14.75" style="183" customWidth="1"/>
    <col min="6" max="16384" width="8" style="183"/>
  </cols>
  <sheetData>
    <row r="1" spans="1:6" ht="27" customHeight="1">
      <c r="A1" s="803" t="s">
        <v>726</v>
      </c>
      <c r="B1" s="803"/>
      <c r="C1" s="803"/>
      <c r="D1" s="803"/>
      <c r="E1" s="803"/>
    </row>
    <row r="2" spans="1:6">
      <c r="A2" s="182"/>
      <c r="B2" s="182"/>
      <c r="C2" s="182"/>
      <c r="D2" s="184"/>
      <c r="E2" s="182"/>
    </row>
    <row r="3" spans="1:6" ht="19.5">
      <c r="C3" s="804" t="s">
        <v>256</v>
      </c>
      <c r="D3" s="804"/>
      <c r="E3" s="804"/>
    </row>
    <row r="4" spans="1:6" ht="63" customHeight="1">
      <c r="A4" s="185"/>
      <c r="B4" s="186" t="s">
        <v>257</v>
      </c>
      <c r="C4" s="187" t="s">
        <v>719</v>
      </c>
      <c r="D4" s="187" t="s">
        <v>720</v>
      </c>
      <c r="E4" s="187" t="s">
        <v>721</v>
      </c>
    </row>
    <row r="5" spans="1:6" s="530" customFormat="1">
      <c r="A5" s="534" t="s">
        <v>258</v>
      </c>
      <c r="B5" s="665" t="s">
        <v>476</v>
      </c>
      <c r="C5" s="665" t="s">
        <v>636</v>
      </c>
      <c r="D5" s="665">
        <v>125000</v>
      </c>
      <c r="E5" s="666">
        <f>D5/B5%</f>
        <v>99.033433687212806</v>
      </c>
      <c r="F5" s="529"/>
    </row>
    <row r="6" spans="1:6" s="530" customFormat="1">
      <c r="A6" s="531" t="s">
        <v>259</v>
      </c>
      <c r="B6" s="667" t="s">
        <v>476</v>
      </c>
      <c r="C6" s="667" t="s">
        <v>636</v>
      </c>
      <c r="D6" s="667">
        <v>125000</v>
      </c>
      <c r="E6" s="668">
        <f t="shared" ref="E6:E30" si="0">D6/B6%</f>
        <v>99.033433687212806</v>
      </c>
      <c r="F6" s="529"/>
    </row>
    <row r="7" spans="1:6" s="530" customFormat="1">
      <c r="A7" s="532" t="s">
        <v>260</v>
      </c>
      <c r="B7" s="635" t="s">
        <v>477</v>
      </c>
      <c r="C7" s="635" t="s">
        <v>637</v>
      </c>
      <c r="D7" s="669">
        <v>114200</v>
      </c>
      <c r="E7" s="670">
        <f t="shared" si="0"/>
        <v>99.059713403421128</v>
      </c>
      <c r="F7" s="529"/>
    </row>
    <row r="8" spans="1:6" s="530" customFormat="1">
      <c r="A8" s="532" t="s">
        <v>261</v>
      </c>
      <c r="B8" s="635" t="s">
        <v>478</v>
      </c>
      <c r="C8" s="635" t="s">
        <v>638</v>
      </c>
      <c r="D8" s="669">
        <v>10800</v>
      </c>
      <c r="E8" s="670">
        <f t="shared" si="0"/>
        <v>98.756400877834679</v>
      </c>
      <c r="F8" s="529"/>
    </row>
    <row r="9" spans="1:6" s="530" customFormat="1">
      <c r="A9" s="531" t="s">
        <v>262</v>
      </c>
      <c r="B9" s="667" t="s">
        <v>476</v>
      </c>
      <c r="C9" s="667" t="s">
        <v>636</v>
      </c>
      <c r="D9" s="667">
        <v>125000</v>
      </c>
      <c r="E9" s="668">
        <f t="shared" si="0"/>
        <v>99.033433687212806</v>
      </c>
      <c r="F9" s="529"/>
    </row>
    <row r="10" spans="1:6" s="530" customFormat="1">
      <c r="A10" s="532" t="s">
        <v>263</v>
      </c>
      <c r="B10" s="635" t="s">
        <v>479</v>
      </c>
      <c r="C10" s="635" t="s">
        <v>639</v>
      </c>
      <c r="D10" s="669">
        <v>79000</v>
      </c>
      <c r="E10" s="670">
        <f t="shared" si="0"/>
        <v>99.913998077604091</v>
      </c>
      <c r="F10" s="529"/>
    </row>
    <row r="11" spans="1:6" s="530" customFormat="1">
      <c r="A11" s="532" t="s">
        <v>264</v>
      </c>
      <c r="B11" s="635" t="s">
        <v>480</v>
      </c>
      <c r="C11" s="635" t="s">
        <v>640</v>
      </c>
      <c r="D11" s="669">
        <v>46000</v>
      </c>
      <c r="E11" s="670">
        <f t="shared" si="0"/>
        <v>97.556837461825594</v>
      </c>
      <c r="F11" s="529"/>
    </row>
    <row r="12" spans="1:6" s="530" customFormat="1">
      <c r="A12" s="531" t="s">
        <v>265</v>
      </c>
      <c r="B12" s="667" t="s">
        <v>476</v>
      </c>
      <c r="C12" s="667" t="s">
        <v>636</v>
      </c>
      <c r="D12" s="667">
        <v>125000</v>
      </c>
      <c r="E12" s="668">
        <f t="shared" si="0"/>
        <v>99.033433687212806</v>
      </c>
      <c r="F12" s="529"/>
    </row>
    <row r="13" spans="1:6" s="530" customFormat="1">
      <c r="A13" s="532" t="s">
        <v>266</v>
      </c>
      <c r="B13" s="635" t="s">
        <v>481</v>
      </c>
      <c r="C13" s="635" t="s">
        <v>641</v>
      </c>
      <c r="D13" s="669">
        <v>38790</v>
      </c>
      <c r="E13" s="670">
        <f t="shared" si="0"/>
        <v>91.663122075712465</v>
      </c>
      <c r="F13" s="529"/>
    </row>
    <row r="14" spans="1:6" s="530" customFormat="1">
      <c r="A14" s="532" t="s">
        <v>267</v>
      </c>
      <c r="B14" s="635" t="s">
        <v>482</v>
      </c>
      <c r="C14" s="635" t="s">
        <v>642</v>
      </c>
      <c r="D14" s="669">
        <v>86210</v>
      </c>
      <c r="E14" s="670">
        <f>D14/B14%</f>
        <v>102.75082834735764</v>
      </c>
      <c r="F14" s="529"/>
    </row>
    <row r="15" spans="1:6" s="530" customFormat="1">
      <c r="A15" s="533" t="s">
        <v>268</v>
      </c>
      <c r="B15" s="671" t="s">
        <v>483</v>
      </c>
      <c r="C15" s="671" t="s">
        <v>643</v>
      </c>
      <c r="D15" s="672">
        <v>130500</v>
      </c>
      <c r="E15" s="673">
        <f t="shared" si="0"/>
        <v>101.82425367893761</v>
      </c>
      <c r="F15" s="529"/>
    </row>
    <row r="16" spans="1:6" s="530" customFormat="1">
      <c r="A16" s="531" t="s">
        <v>259</v>
      </c>
      <c r="B16" s="667" t="s">
        <v>484</v>
      </c>
      <c r="C16" s="667" t="s">
        <v>643</v>
      </c>
      <c r="D16" s="667">
        <v>130500</v>
      </c>
      <c r="E16" s="668">
        <f t="shared" si="0"/>
        <v>101.82504818158411</v>
      </c>
      <c r="F16" s="529"/>
    </row>
    <row r="17" spans="1:8" s="530" customFormat="1">
      <c r="A17" s="532" t="s">
        <v>260</v>
      </c>
      <c r="B17" s="635" t="s">
        <v>485</v>
      </c>
      <c r="C17" s="635" t="s">
        <v>644</v>
      </c>
      <c r="D17" s="669">
        <v>127500</v>
      </c>
      <c r="E17" s="670">
        <f t="shared" si="0"/>
        <v>101.42471899386679</v>
      </c>
      <c r="F17" s="529"/>
    </row>
    <row r="18" spans="1:8" s="530" customFormat="1">
      <c r="A18" s="532" t="s">
        <v>261</v>
      </c>
      <c r="B18" s="635" t="s">
        <v>486</v>
      </c>
      <c r="C18" s="635" t="s">
        <v>645</v>
      </c>
      <c r="D18" s="669">
        <v>3000</v>
      </c>
      <c r="E18" s="670">
        <f t="shared" si="0"/>
        <v>122.34910277324633</v>
      </c>
      <c r="F18" s="529"/>
    </row>
    <row r="19" spans="1:8" s="530" customFormat="1">
      <c r="A19" s="531" t="s">
        <v>262</v>
      </c>
      <c r="B19" s="667" t="s">
        <v>484</v>
      </c>
      <c r="C19" s="667" t="s">
        <v>643</v>
      </c>
      <c r="D19" s="667">
        <v>130500</v>
      </c>
      <c r="E19" s="668">
        <f t="shared" si="0"/>
        <v>101.82504818158411</v>
      </c>
      <c r="F19" s="529"/>
    </row>
    <row r="20" spans="1:8" s="530" customFormat="1">
      <c r="A20" s="532" t="s">
        <v>269</v>
      </c>
      <c r="B20" s="635" t="s">
        <v>487</v>
      </c>
      <c r="C20" s="635" t="s">
        <v>646</v>
      </c>
      <c r="D20" s="669">
        <v>95000</v>
      </c>
      <c r="E20" s="670">
        <f t="shared" si="0"/>
        <v>102.32327692987086</v>
      </c>
      <c r="F20" s="529"/>
      <c r="G20" s="580"/>
    </row>
    <row r="21" spans="1:8" s="530" customFormat="1">
      <c r="A21" s="532" t="s">
        <v>270</v>
      </c>
      <c r="B21" s="635" t="s">
        <v>488</v>
      </c>
      <c r="C21" s="635" t="s">
        <v>647</v>
      </c>
      <c r="D21" s="669">
        <v>21000</v>
      </c>
      <c r="E21" s="670">
        <f t="shared" si="0"/>
        <v>97.838240775251592</v>
      </c>
      <c r="F21" s="529"/>
      <c r="G21" s="581"/>
      <c r="H21" s="580"/>
    </row>
    <row r="22" spans="1:8" s="530" customFormat="1">
      <c r="A22" s="532" t="s">
        <v>271</v>
      </c>
      <c r="B22" s="635" t="s">
        <v>489</v>
      </c>
      <c r="C22" s="635" t="s">
        <v>648</v>
      </c>
      <c r="D22" s="669">
        <v>14500</v>
      </c>
      <c r="E22" s="670">
        <f t="shared" si="0"/>
        <v>104.662913238054</v>
      </c>
      <c r="F22" s="529"/>
      <c r="G22" s="581"/>
    </row>
    <row r="23" spans="1:8" s="530" customFormat="1">
      <c r="A23" s="531" t="s">
        <v>265</v>
      </c>
      <c r="B23" s="667" t="s">
        <v>484</v>
      </c>
      <c r="C23" s="667" t="s">
        <v>643</v>
      </c>
      <c r="D23" s="667">
        <v>130500</v>
      </c>
      <c r="E23" s="668">
        <f t="shared" si="0"/>
        <v>101.82504818158411</v>
      </c>
      <c r="F23" s="529"/>
    </row>
    <row r="24" spans="1:8" s="530" customFormat="1">
      <c r="A24" s="532" t="s">
        <v>272</v>
      </c>
      <c r="B24" s="674">
        <v>760</v>
      </c>
      <c r="C24" s="635" t="s">
        <v>649</v>
      </c>
      <c r="D24" s="675">
        <v>770</v>
      </c>
      <c r="E24" s="670">
        <f t="shared" si="0"/>
        <v>101.31578947368422</v>
      </c>
      <c r="F24" s="529"/>
    </row>
    <row r="25" spans="1:8" s="530" customFormat="1">
      <c r="A25" s="532" t="s">
        <v>273</v>
      </c>
      <c r="B25" s="635">
        <v>48226</v>
      </c>
      <c r="C25" s="635" t="s">
        <v>650</v>
      </c>
      <c r="D25" s="669">
        <v>49130</v>
      </c>
      <c r="E25" s="670">
        <f t="shared" si="0"/>
        <v>101.87450752706009</v>
      </c>
      <c r="F25" s="529"/>
    </row>
    <row r="26" spans="1:8" s="530" customFormat="1">
      <c r="A26" s="532" t="s">
        <v>274</v>
      </c>
      <c r="B26" s="635">
        <v>4006</v>
      </c>
      <c r="C26" s="635" t="s">
        <v>651</v>
      </c>
      <c r="D26" s="669">
        <v>4600</v>
      </c>
      <c r="E26" s="670">
        <f t="shared" si="0"/>
        <v>114.82775836245631</v>
      </c>
      <c r="F26" s="529"/>
    </row>
    <row r="27" spans="1:8" s="530" customFormat="1">
      <c r="A27" s="532" t="s">
        <v>275</v>
      </c>
      <c r="B27" s="635" t="s">
        <v>493</v>
      </c>
      <c r="C27" s="635" t="s">
        <v>652</v>
      </c>
      <c r="D27" s="669">
        <v>75614</v>
      </c>
      <c r="E27" s="670">
        <f t="shared" si="0"/>
        <v>100.93171018207059</v>
      </c>
      <c r="F27" s="529"/>
    </row>
    <row r="28" spans="1:8" s="530" customFormat="1">
      <c r="A28" s="532" t="s">
        <v>276</v>
      </c>
      <c r="B28" s="635" t="s">
        <v>494</v>
      </c>
      <c r="C28" s="635" t="s">
        <v>653</v>
      </c>
      <c r="D28" s="675">
        <v>386</v>
      </c>
      <c r="E28" s="670">
        <f t="shared" si="0"/>
        <v>152.56916996047431</v>
      </c>
      <c r="F28" s="529"/>
    </row>
    <row r="29" spans="1:8" s="530" customFormat="1">
      <c r="A29" s="534" t="s">
        <v>277</v>
      </c>
      <c r="B29" s="635" t="s">
        <v>474</v>
      </c>
      <c r="C29" s="635" t="s">
        <v>474</v>
      </c>
      <c r="D29" s="671" t="s">
        <v>474</v>
      </c>
      <c r="E29" s="676"/>
    </row>
    <row r="30" spans="1:8" s="530" customFormat="1">
      <c r="A30" s="39" t="s">
        <v>278</v>
      </c>
      <c r="B30" s="677" t="s">
        <v>495</v>
      </c>
      <c r="C30" s="677" t="s">
        <v>654</v>
      </c>
      <c r="D30" s="674">
        <v>1.07</v>
      </c>
      <c r="E30" s="677">
        <f t="shared" si="0"/>
        <v>157.35294117647058</v>
      </c>
    </row>
    <row r="31" spans="1:8" s="530" customFormat="1" ht="19.5">
      <c r="A31" s="39" t="s">
        <v>338</v>
      </c>
      <c r="B31" s="39"/>
      <c r="C31" s="39" t="s">
        <v>474</v>
      </c>
      <c r="D31" s="535" t="s">
        <v>474</v>
      </c>
    </row>
    <row r="32" spans="1:8" s="530" customFormat="1"/>
    <row r="33" spans="1:1" s="530" customFormat="1">
      <c r="A33" s="536"/>
    </row>
  </sheetData>
  <mergeCells count="2">
    <mergeCell ref="A1:E1"/>
    <mergeCell ref="C3:E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61152-C87C-4271-8397-282BAD31B144}">
  <sheetPr>
    <pageSetUpPr fitToPage="1"/>
  </sheetPr>
  <dimension ref="A1:E36"/>
  <sheetViews>
    <sheetView topLeftCell="A16" workbookViewId="0">
      <selection activeCell="D26" sqref="D26"/>
    </sheetView>
  </sheetViews>
  <sheetFormatPr defaultColWidth="9" defaultRowHeight="15"/>
  <cols>
    <col min="1" max="1" width="24.375" style="190" customWidth="1"/>
    <col min="2" max="2" width="9.25" style="190" customWidth="1"/>
    <col min="3" max="3" width="11.5" style="190" customWidth="1"/>
    <col min="4" max="4" width="11.625" style="190" customWidth="1"/>
    <col min="5" max="5" width="12" style="190" customWidth="1"/>
    <col min="6" max="16384" width="9" style="190"/>
  </cols>
  <sheetData>
    <row r="1" spans="1:5" s="188" customFormat="1" ht="35.25" customHeight="1">
      <c r="A1" s="805" t="s">
        <v>279</v>
      </c>
      <c r="B1" s="805"/>
      <c r="C1" s="805"/>
      <c r="D1" s="805"/>
      <c r="E1" s="805"/>
    </row>
    <row r="2" spans="1:5" s="188" customFormat="1" ht="24.95" customHeight="1"/>
    <row r="3" spans="1:5" ht="32.25" customHeight="1">
      <c r="A3" s="189"/>
      <c r="B3" s="806" t="s">
        <v>87</v>
      </c>
      <c r="C3" s="806" t="s">
        <v>655</v>
      </c>
      <c r="D3" s="806" t="s">
        <v>722</v>
      </c>
      <c r="E3" s="806" t="s">
        <v>723</v>
      </c>
    </row>
    <row r="4" spans="1:5" ht="48.75" customHeight="1">
      <c r="B4" s="807"/>
      <c r="C4" s="807"/>
      <c r="D4" s="807"/>
      <c r="E4" s="807"/>
    </row>
    <row r="5" spans="1:5" ht="24.95" customHeight="1">
      <c r="A5" s="188" t="s">
        <v>280</v>
      </c>
      <c r="B5" s="191"/>
      <c r="C5" s="192"/>
      <c r="D5" s="192"/>
      <c r="E5" s="193"/>
    </row>
    <row r="6" spans="1:5" ht="24.95" customHeight="1">
      <c r="A6" s="191" t="s">
        <v>281</v>
      </c>
      <c r="B6" s="192" t="s">
        <v>282</v>
      </c>
      <c r="C6" s="194">
        <v>30</v>
      </c>
      <c r="D6" s="194">
        <v>127</v>
      </c>
      <c r="E6" s="194">
        <v>119</v>
      </c>
    </row>
    <row r="7" spans="1:5" ht="24.95" customHeight="1">
      <c r="A7" s="195" t="s">
        <v>163</v>
      </c>
      <c r="B7" s="192" t="s">
        <v>37</v>
      </c>
      <c r="C7" s="194">
        <v>30</v>
      </c>
      <c r="D7" s="194">
        <v>127</v>
      </c>
      <c r="E7" s="194">
        <v>119</v>
      </c>
    </row>
    <row r="8" spans="1:5" ht="24.95" customHeight="1">
      <c r="A8" s="195" t="s">
        <v>283</v>
      </c>
      <c r="B8" s="192" t="s">
        <v>37</v>
      </c>
      <c r="C8" s="194">
        <v>0</v>
      </c>
      <c r="D8" s="194">
        <v>0</v>
      </c>
      <c r="E8" s="194">
        <v>0</v>
      </c>
    </row>
    <row r="9" spans="1:5" ht="24.95" customHeight="1">
      <c r="A9" s="195" t="s">
        <v>164</v>
      </c>
      <c r="B9" s="192" t="s">
        <v>37</v>
      </c>
      <c r="C9" s="194">
        <v>0</v>
      </c>
      <c r="D9" s="194">
        <v>0</v>
      </c>
      <c r="E9" s="194">
        <v>0</v>
      </c>
    </row>
    <row r="10" spans="1:5" ht="24.95" customHeight="1">
      <c r="A10" s="191" t="s">
        <v>284</v>
      </c>
      <c r="B10" s="192" t="s">
        <v>285</v>
      </c>
      <c r="C10" s="196">
        <v>13</v>
      </c>
      <c r="D10" s="194">
        <v>51</v>
      </c>
      <c r="E10" s="194">
        <v>45</v>
      </c>
    </row>
    <row r="11" spans="1:5" ht="24.95" customHeight="1">
      <c r="A11" s="195" t="s">
        <v>163</v>
      </c>
      <c r="B11" s="192" t="s">
        <v>37</v>
      </c>
      <c r="C11" s="196">
        <v>13</v>
      </c>
      <c r="D11" s="194">
        <v>51</v>
      </c>
      <c r="E11" s="194">
        <v>45</v>
      </c>
    </row>
    <row r="12" spans="1:5" ht="24.95" customHeight="1">
      <c r="A12" s="195" t="s">
        <v>283</v>
      </c>
      <c r="B12" s="192" t="s">
        <v>37</v>
      </c>
      <c r="C12" s="194">
        <v>0</v>
      </c>
      <c r="D12" s="194">
        <v>0</v>
      </c>
      <c r="E12" s="194">
        <v>0</v>
      </c>
    </row>
    <row r="13" spans="1:5" ht="24.95" customHeight="1">
      <c r="A13" s="195" t="s">
        <v>164</v>
      </c>
      <c r="B13" s="192" t="s">
        <v>37</v>
      </c>
      <c r="C13" s="194">
        <v>0</v>
      </c>
      <c r="D13" s="194">
        <v>0</v>
      </c>
      <c r="E13" s="194">
        <v>0</v>
      </c>
    </row>
    <row r="14" spans="1:5" ht="24.95" customHeight="1">
      <c r="A14" s="191" t="s">
        <v>286</v>
      </c>
      <c r="B14" s="192" t="s">
        <v>285</v>
      </c>
      <c r="C14" s="196">
        <v>22</v>
      </c>
      <c r="D14" s="194">
        <v>107</v>
      </c>
      <c r="E14" s="194">
        <v>103</v>
      </c>
    </row>
    <row r="15" spans="1:5" ht="24.95" customHeight="1">
      <c r="A15" s="195" t="s">
        <v>163</v>
      </c>
      <c r="B15" s="192" t="s">
        <v>37</v>
      </c>
      <c r="C15" s="196">
        <v>22</v>
      </c>
      <c r="D15" s="194">
        <v>107</v>
      </c>
      <c r="E15" s="194">
        <v>103</v>
      </c>
    </row>
    <row r="16" spans="1:5" ht="24.95" customHeight="1">
      <c r="A16" s="195" t="s">
        <v>283</v>
      </c>
      <c r="B16" s="192" t="s">
        <v>37</v>
      </c>
      <c r="C16" s="194">
        <v>0</v>
      </c>
      <c r="D16" s="194">
        <v>0</v>
      </c>
      <c r="E16" s="194">
        <v>0</v>
      </c>
    </row>
    <row r="17" spans="1:5" ht="24.95" customHeight="1">
      <c r="A17" s="195" t="s">
        <v>164</v>
      </c>
      <c r="B17" s="192" t="s">
        <v>37</v>
      </c>
      <c r="C17" s="194">
        <v>0</v>
      </c>
      <c r="D17" s="194">
        <v>0</v>
      </c>
      <c r="E17" s="194">
        <v>0</v>
      </c>
    </row>
    <row r="18" spans="1:5" ht="24.95" customHeight="1">
      <c r="A18" s="188" t="s">
        <v>287</v>
      </c>
      <c r="B18" s="192"/>
      <c r="C18" s="196"/>
      <c r="D18" s="194"/>
      <c r="E18" s="194"/>
    </row>
    <row r="19" spans="1:5" ht="24.95" customHeight="1">
      <c r="A19" s="191" t="s">
        <v>288</v>
      </c>
      <c r="B19" s="192" t="s">
        <v>282</v>
      </c>
      <c r="C19" s="196">
        <v>5</v>
      </c>
      <c r="D19" s="194">
        <v>63</v>
      </c>
      <c r="E19" s="194">
        <v>18</v>
      </c>
    </row>
    <row r="20" spans="1:5" ht="24.95" customHeight="1">
      <c r="A20" s="191" t="s">
        <v>284</v>
      </c>
      <c r="B20" s="192" t="s">
        <v>285</v>
      </c>
      <c r="C20" s="194">
        <v>0</v>
      </c>
      <c r="D20" s="194">
        <v>0</v>
      </c>
      <c r="E20" s="194">
        <v>0</v>
      </c>
    </row>
    <row r="21" spans="1:5" ht="24.95" customHeight="1">
      <c r="A21" s="191" t="s">
        <v>286</v>
      </c>
      <c r="B21" s="192" t="s">
        <v>37</v>
      </c>
      <c r="C21" s="194">
        <v>0</v>
      </c>
      <c r="D21" s="194">
        <v>0</v>
      </c>
      <c r="E21" s="194">
        <v>0</v>
      </c>
    </row>
    <row r="22" spans="1:5" ht="24.95" customHeight="1">
      <c r="A22" s="191" t="s">
        <v>289</v>
      </c>
      <c r="B22" s="192" t="s">
        <v>290</v>
      </c>
      <c r="C22" s="194">
        <v>162</v>
      </c>
      <c r="D22" s="197">
        <v>432</v>
      </c>
      <c r="E22" s="197">
        <v>429</v>
      </c>
    </row>
    <row r="23" spans="1:5" s="191" customFormat="1" ht="24.95" customHeight="1">
      <c r="A23" s="188" t="s">
        <v>291</v>
      </c>
      <c r="C23" s="197"/>
      <c r="D23" s="197"/>
      <c r="E23" s="197"/>
    </row>
    <row r="24" spans="1:5" s="191" customFormat="1" ht="26.25" customHeight="1">
      <c r="A24" s="191" t="s">
        <v>292</v>
      </c>
      <c r="B24" s="192" t="s">
        <v>282</v>
      </c>
      <c r="C24" s="194">
        <v>174</v>
      </c>
      <c r="D24" s="194">
        <v>421</v>
      </c>
      <c r="E24" s="194">
        <v>313</v>
      </c>
    </row>
    <row r="25" spans="1:5" s="191" customFormat="1" ht="26.25" customHeight="1">
      <c r="A25" s="191" t="s">
        <v>293</v>
      </c>
      <c r="B25" s="192" t="s">
        <v>282</v>
      </c>
      <c r="C25" s="194">
        <v>121</v>
      </c>
      <c r="D25" s="194">
        <v>361</v>
      </c>
      <c r="E25" s="194">
        <v>253</v>
      </c>
    </row>
    <row r="26" spans="1:5" s="191" customFormat="1" ht="26.25" customHeight="1">
      <c r="A26" s="191" t="s">
        <v>294</v>
      </c>
      <c r="B26" s="192" t="s">
        <v>290</v>
      </c>
      <c r="C26" s="197">
        <v>1685.11</v>
      </c>
      <c r="D26" s="197">
        <v>3803.4700000000003</v>
      </c>
      <c r="E26" s="197">
        <v>1779.5800000000004</v>
      </c>
    </row>
    <row r="27" spans="1:5" s="191" customFormat="1" ht="15.75"/>
    <row r="28" spans="1:5" s="191" customFormat="1" ht="15.75"/>
    <row r="29" spans="1:5" s="191" customFormat="1" ht="15.75"/>
    <row r="30" spans="1:5" s="191" customFormat="1" ht="15.75"/>
    <row r="31" spans="1:5" s="191" customFormat="1" ht="15.75"/>
    <row r="32" spans="1:5" s="191" customFormat="1" ht="15.75"/>
    <row r="33" s="191" customFormat="1" ht="15.75"/>
    <row r="34" s="191" customFormat="1" ht="15.75"/>
    <row r="35" s="191" customFormat="1" ht="15.75"/>
    <row r="36" s="191" customFormat="1" ht="15.75"/>
  </sheetData>
  <mergeCells count="5">
    <mergeCell ref="A1:E1"/>
    <mergeCell ref="B3:B4"/>
    <mergeCell ref="C3:C4"/>
    <mergeCell ref="D3:D4"/>
    <mergeCell ref="E3:E4"/>
  </mergeCells>
  <printOptions horizontalCentered="1"/>
  <pageMargins left="0.55118110236220474" right="0.35433070866141736" top="0.51181102362204722" bottom="0.51181102362204722" header="0.43307086614173229" footer="0.31496062992125984"/>
  <pageSetup paperSize="9" scale="91" firstPageNumber="1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32601-33EC-47A4-9A4E-45986D565CAB}">
  <dimension ref="A1:AP47"/>
  <sheetViews>
    <sheetView zoomScale="85" zoomScaleNormal="85" workbookViewId="0">
      <selection activeCell="H20" sqref="H20"/>
    </sheetView>
  </sheetViews>
  <sheetFormatPr defaultColWidth="9" defaultRowHeight="15.75"/>
  <cols>
    <col min="1" max="1" width="57.125" style="198" customWidth="1"/>
    <col min="2" max="2" width="9.25" style="198" hidden="1" customWidth="1"/>
    <col min="3" max="3" width="9.25" style="332" customWidth="1"/>
    <col min="4" max="4" width="9.625" style="332" hidden="1" customWidth="1"/>
    <col min="5" max="5" width="10.75" style="333" hidden="1" customWidth="1"/>
    <col min="6" max="6" width="12.625" style="333" customWidth="1"/>
    <col min="7" max="7" width="14" style="334" customWidth="1"/>
    <col min="8" max="8" width="14.875" style="333" customWidth="1"/>
    <col min="9" max="9" width="11" style="333" hidden="1" customWidth="1"/>
    <col min="10" max="10" width="12" style="333" customWidth="1"/>
    <col min="11" max="11" width="11" style="333" customWidth="1"/>
    <col min="12" max="16384" width="9" style="198"/>
  </cols>
  <sheetData>
    <row r="1" spans="1:42" ht="36" customHeight="1">
      <c r="A1" s="719" t="s">
        <v>296</v>
      </c>
      <c r="B1" s="719"/>
      <c r="C1" s="719"/>
      <c r="D1" s="719"/>
      <c r="E1" s="719"/>
      <c r="F1" s="719"/>
      <c r="G1" s="719"/>
      <c r="H1" s="719"/>
      <c r="I1" s="719"/>
      <c r="J1" s="719"/>
      <c r="K1" s="719"/>
    </row>
    <row r="2" spans="1:42">
      <c r="A2" s="199"/>
      <c r="B2" s="199"/>
      <c r="C2" s="199"/>
      <c r="D2" s="199"/>
      <c r="E2" s="199"/>
      <c r="F2" s="199"/>
      <c r="G2" s="200"/>
      <c r="H2" s="199"/>
      <c r="I2" s="199"/>
      <c r="J2" s="199"/>
      <c r="K2" s="199"/>
    </row>
    <row r="3" spans="1:42" ht="44.25" customHeight="1">
      <c r="A3" s="720" t="s">
        <v>297</v>
      </c>
      <c r="B3" s="722" t="s">
        <v>298</v>
      </c>
      <c r="C3" s="729" t="s">
        <v>299</v>
      </c>
      <c r="D3" s="731">
        <v>2023</v>
      </c>
      <c r="E3" s="731"/>
      <c r="F3" s="731">
        <v>2024</v>
      </c>
      <c r="G3" s="731"/>
      <c r="H3" s="731"/>
      <c r="I3" s="717" t="s">
        <v>441</v>
      </c>
      <c r="J3" s="731" t="s">
        <v>11</v>
      </c>
      <c r="K3" s="731"/>
      <c r="L3" s="728"/>
    </row>
    <row r="4" spans="1:42" s="205" customFormat="1" ht="48.75" customHeight="1">
      <c r="A4" s="721"/>
      <c r="B4" s="723"/>
      <c r="C4" s="730"/>
      <c r="D4" s="202" t="s">
        <v>300</v>
      </c>
      <c r="E4" s="203" t="s">
        <v>12</v>
      </c>
      <c r="F4" s="203" t="s">
        <v>513</v>
      </c>
      <c r="G4" s="202" t="s">
        <v>295</v>
      </c>
      <c r="H4" s="203" t="s">
        <v>12</v>
      </c>
      <c r="I4" s="732"/>
      <c r="J4" s="202" t="s">
        <v>514</v>
      </c>
      <c r="K4" s="203" t="s">
        <v>12</v>
      </c>
      <c r="L4" s="72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204"/>
    </row>
    <row r="5" spans="1:42" ht="14.25" customHeight="1">
      <c r="A5" s="338" t="s">
        <v>442</v>
      </c>
      <c r="B5" s="339"/>
      <c r="C5" s="340"/>
      <c r="D5" s="340"/>
      <c r="E5" s="340"/>
      <c r="F5" s="340"/>
      <c r="G5" s="340"/>
      <c r="H5" s="340"/>
      <c r="I5" s="340"/>
      <c r="J5" s="340"/>
      <c r="K5" s="340"/>
    </row>
    <row r="6" spans="1:42" ht="17.25" customHeight="1">
      <c r="A6" s="224" t="s">
        <v>347</v>
      </c>
      <c r="B6" s="214"/>
      <c r="C6" s="215"/>
      <c r="D6" s="215"/>
      <c r="E6" s="215"/>
      <c r="F6" s="373"/>
      <c r="G6" s="373"/>
      <c r="H6" s="373"/>
      <c r="I6" s="373"/>
      <c r="J6" s="375"/>
      <c r="K6" s="375"/>
    </row>
    <row r="7" spans="1:42" ht="17.25" customHeight="1">
      <c r="A7" s="366" t="s">
        <v>471</v>
      </c>
      <c r="B7" s="214" t="s">
        <v>351</v>
      </c>
      <c r="C7" s="215" t="s">
        <v>3</v>
      </c>
      <c r="D7" s="215">
        <f>'HTCT thang'!D155</f>
        <v>0</v>
      </c>
      <c r="E7" s="215">
        <f>'HTCT thang'!E155</f>
        <v>52464.893188230555</v>
      </c>
      <c r="F7" s="372">
        <f>'HTCT thang'!F155</f>
        <v>0</v>
      </c>
      <c r="G7" s="372">
        <f>'HTCT thang'!G155</f>
        <v>0</v>
      </c>
      <c r="H7" s="372">
        <f>'HTCT thang'!H155</f>
        <v>52066.16</v>
      </c>
      <c r="I7" s="373">
        <f>'HTCT thang'!I155</f>
        <v>0</v>
      </c>
      <c r="J7" s="375">
        <f>'HTCT thang'!J155</f>
        <v>0</v>
      </c>
      <c r="K7" s="375">
        <f>'HTCT thang'!K155</f>
        <v>99.240000000000009</v>
      </c>
    </row>
    <row r="8" spans="1:42" ht="17.25" customHeight="1">
      <c r="A8" s="367" t="s">
        <v>472</v>
      </c>
      <c r="B8" s="224" t="s">
        <v>363</v>
      </c>
      <c r="C8" s="343" t="s">
        <v>14</v>
      </c>
      <c r="D8" s="215" t="e">
        <f>'HTCT thang'!D164</f>
        <v>#REF!</v>
      </c>
      <c r="E8" s="215">
        <f>'HTCT thang'!E164</f>
        <v>57170.17</v>
      </c>
      <c r="F8" s="372">
        <f>'HTCT thang'!F164</f>
        <v>0</v>
      </c>
      <c r="G8" s="372" t="e">
        <f>'HTCT thang'!G164</f>
        <v>#REF!</v>
      </c>
      <c r="H8" s="372">
        <f>'HTCT thang'!H164</f>
        <v>58618.73</v>
      </c>
      <c r="I8" s="373">
        <f>'HTCT thang'!I164</f>
        <v>0</v>
      </c>
      <c r="J8" s="375" t="e">
        <f>'HTCT thang'!J164</f>
        <v>#REF!</v>
      </c>
      <c r="K8" s="375">
        <f>'HTCT thang'!K164</f>
        <v>102.53376892179962</v>
      </c>
    </row>
    <row r="9" spans="1:42" ht="14.25" customHeight="1">
      <c r="A9" s="219" t="s">
        <v>365</v>
      </c>
      <c r="B9" s="214" t="s">
        <v>366</v>
      </c>
      <c r="C9" s="215" t="s">
        <v>3</v>
      </c>
      <c r="D9" s="215">
        <f>'HTCT thang'!D184</f>
        <v>83</v>
      </c>
      <c r="E9" s="215">
        <f>'HTCT thang'!E184</f>
        <v>414.4</v>
      </c>
      <c r="F9" s="372">
        <f>'HTCT thang'!F184</f>
        <v>0</v>
      </c>
      <c r="G9" s="372">
        <f>'HTCT thang'!G184</f>
        <v>65</v>
      </c>
      <c r="H9" s="372">
        <f>'HTCT thang'!H184</f>
        <v>394.90999999999997</v>
      </c>
      <c r="I9" s="373">
        <f>'HTCT thang'!I184</f>
        <v>0</v>
      </c>
      <c r="J9" s="375">
        <f>'HTCT thang'!J184</f>
        <v>78.313253012048193</v>
      </c>
      <c r="K9" s="375">
        <f>'HTCT thang'!K184</f>
        <v>95.296814671814658</v>
      </c>
    </row>
    <row r="10" spans="1:42" ht="14.25" customHeight="1">
      <c r="A10" s="219" t="s">
        <v>473</v>
      </c>
      <c r="B10" s="214" t="s">
        <v>371</v>
      </c>
      <c r="C10" s="215" t="s">
        <v>14</v>
      </c>
      <c r="D10" s="370">
        <f>'HTCT thang'!D187</f>
        <v>2133.4</v>
      </c>
      <c r="E10" s="370">
        <f>'HTCT thang'!E187</f>
        <v>9784.3000000000011</v>
      </c>
      <c r="F10" s="372">
        <f>'HTCT thang'!F185</f>
        <v>0</v>
      </c>
      <c r="G10" s="372">
        <f>'HTCT thang'!G187</f>
        <v>2202.8799999999997</v>
      </c>
      <c r="H10" s="372">
        <f>'HTCT thang'!H187</f>
        <v>10093.0327</v>
      </c>
      <c r="I10" s="373">
        <f>'HTCT thang'!I185</f>
        <v>0</v>
      </c>
      <c r="J10" s="375">
        <f>'HTCT thang'!J187</f>
        <v>103.25677322583668</v>
      </c>
      <c r="K10" s="375">
        <f>'HTCT thang'!K187</f>
        <v>103.15538873501424</v>
      </c>
    </row>
    <row r="11" spans="1:42" ht="14.25" customHeight="1">
      <c r="A11" s="378" t="s">
        <v>518</v>
      </c>
      <c r="B11" s="214"/>
      <c r="C11" s="215"/>
      <c r="D11" s="370"/>
      <c r="E11" s="370"/>
      <c r="F11" s="372"/>
      <c r="G11" s="372"/>
      <c r="H11" s="372"/>
      <c r="I11" s="373"/>
      <c r="J11" s="375"/>
      <c r="K11" s="375"/>
    </row>
    <row r="12" spans="1:42" ht="14.25" customHeight="1">
      <c r="A12" s="224" t="s">
        <v>519</v>
      </c>
      <c r="B12" s="214" t="s">
        <v>379</v>
      </c>
      <c r="C12" s="215" t="s">
        <v>56</v>
      </c>
      <c r="D12" s="215">
        <f>'HTCT thang'!D197</f>
        <v>0</v>
      </c>
      <c r="E12" s="215">
        <f>'HTCT thang'!E197</f>
        <v>0</v>
      </c>
      <c r="F12" s="372">
        <f>'HTCT thang'!F197</f>
        <v>112.71</v>
      </c>
      <c r="G12" s="372">
        <f>'HTCT thang'!G197</f>
        <v>111.06</v>
      </c>
      <c r="H12" s="372">
        <f>'HTCT thang'!H197</f>
        <v>109.55</v>
      </c>
      <c r="I12" s="373">
        <f>'HTCT thang'!I197</f>
        <v>102.23</v>
      </c>
      <c r="J12" s="375">
        <f>'HTCT thang'!J197</f>
        <v>0</v>
      </c>
      <c r="K12" s="375">
        <f>'HTCT thang'!K197</f>
        <v>0</v>
      </c>
    </row>
    <row r="13" spans="1:42" ht="14.25" customHeight="1">
      <c r="A13" s="368" t="s">
        <v>58</v>
      </c>
      <c r="B13" s="214"/>
      <c r="C13" s="215" t="s">
        <v>37</v>
      </c>
      <c r="D13" s="215">
        <f>'HTCT thang'!D198</f>
        <v>0</v>
      </c>
      <c r="E13" s="215">
        <f>'HTCT thang'!E198</f>
        <v>0</v>
      </c>
      <c r="F13" s="372">
        <f>'HTCT thang'!F198</f>
        <v>92.19</v>
      </c>
      <c r="G13" s="372">
        <f>'HTCT thang'!G198</f>
        <v>108.65</v>
      </c>
      <c r="H13" s="372">
        <f>'HTCT thang'!H198</f>
        <v>99.65</v>
      </c>
      <c r="I13" s="373">
        <f>'HTCT thang'!I198</f>
        <v>107.44</v>
      </c>
      <c r="J13" s="375">
        <f>'HTCT thang'!J198</f>
        <v>0</v>
      </c>
      <c r="K13" s="375">
        <f>'HTCT thang'!K198</f>
        <v>0</v>
      </c>
    </row>
    <row r="14" spans="1:42" ht="14.25" customHeight="1">
      <c r="A14" s="369" t="s">
        <v>60</v>
      </c>
      <c r="B14" s="238"/>
      <c r="C14" s="215" t="s">
        <v>37</v>
      </c>
      <c r="D14" s="215">
        <f>'HTCT thang'!D200</f>
        <v>0</v>
      </c>
      <c r="E14" s="215">
        <f>'HTCT thang'!E200</f>
        <v>0</v>
      </c>
      <c r="F14" s="372">
        <f>'HTCT thang'!F200</f>
        <v>112.76</v>
      </c>
      <c r="G14" s="372">
        <f>'HTCT thang'!G200</f>
        <v>111.05</v>
      </c>
      <c r="H14" s="372">
        <f>'HTCT thang'!H200</f>
        <v>109.62</v>
      </c>
      <c r="I14" s="373">
        <f>'HTCT thang'!I200</f>
        <v>102.16</v>
      </c>
      <c r="J14" s="375">
        <f>'HTCT thang'!J200</f>
        <v>0</v>
      </c>
      <c r="K14" s="375">
        <f>'HTCT thang'!K200</f>
        <v>0</v>
      </c>
    </row>
    <row r="15" spans="1:42" ht="14.25" customHeight="1">
      <c r="A15" s="369" t="s">
        <v>82</v>
      </c>
      <c r="B15" s="214"/>
      <c r="C15" s="215"/>
      <c r="D15" s="215">
        <f>'HTCT thang'!D222</f>
        <v>0</v>
      </c>
      <c r="E15" s="215">
        <f>'HTCT thang'!E222</f>
        <v>0</v>
      </c>
      <c r="F15" s="372">
        <f>'HTCT thang'!F222</f>
        <v>112.32</v>
      </c>
      <c r="G15" s="372">
        <f>'HTCT thang'!G222</f>
        <v>112.04</v>
      </c>
      <c r="H15" s="372">
        <f>'HTCT thang'!H222</f>
        <v>106.41</v>
      </c>
      <c r="I15" s="373">
        <f>'HTCT thang'!I222</f>
        <v>104.89</v>
      </c>
      <c r="J15" s="375">
        <f>'HTCT thang'!J222</f>
        <v>0</v>
      </c>
      <c r="K15" s="375">
        <f>'HTCT thang'!K222</f>
        <v>0</v>
      </c>
    </row>
    <row r="16" spans="1:42" ht="14.25" customHeight="1">
      <c r="A16" s="369" t="s">
        <v>83</v>
      </c>
      <c r="B16" s="214"/>
      <c r="C16" s="215"/>
      <c r="D16" s="215">
        <f>'HTCT thang'!D224</f>
        <v>0</v>
      </c>
      <c r="E16" s="215">
        <f>'HTCT thang'!E224</f>
        <v>0</v>
      </c>
      <c r="F16" s="372">
        <f>'HTCT thang'!F224</f>
        <v>103.64</v>
      </c>
      <c r="G16" s="372">
        <f>'HTCT thang'!G224</f>
        <v>110.55</v>
      </c>
      <c r="H16" s="372">
        <f>'HTCT thang'!H224</f>
        <v>100.78</v>
      </c>
      <c r="I16" s="373">
        <f>'HTCT thang'!I224</f>
        <v>113.83</v>
      </c>
      <c r="J16" s="375">
        <f>'HTCT thang'!J224</f>
        <v>0</v>
      </c>
      <c r="K16" s="375">
        <f>'HTCT thang'!K224</f>
        <v>0</v>
      </c>
    </row>
    <row r="17" spans="1:12" ht="14.25" customHeight="1">
      <c r="A17" s="379" t="s">
        <v>520</v>
      </c>
      <c r="B17" s="214"/>
      <c r="C17" s="215"/>
      <c r="D17" s="215"/>
      <c r="E17" s="215"/>
      <c r="F17" s="372"/>
      <c r="G17" s="380">
        <v>99.69</v>
      </c>
      <c r="H17" s="380">
        <v>107.61</v>
      </c>
      <c r="I17" s="373"/>
      <c r="J17" s="375"/>
      <c r="K17" s="375"/>
    </row>
    <row r="18" spans="1:12" ht="14.25" customHeight="1">
      <c r="A18" s="379" t="s">
        <v>521</v>
      </c>
      <c r="B18" s="214"/>
      <c r="C18" s="215"/>
      <c r="D18" s="215"/>
      <c r="E18" s="215"/>
      <c r="F18" s="372"/>
      <c r="G18" s="380">
        <v>101.96</v>
      </c>
      <c r="H18" s="380">
        <v>98.44</v>
      </c>
      <c r="I18" s="373"/>
      <c r="J18" s="380">
        <v>98.07</v>
      </c>
      <c r="K18" s="375"/>
    </row>
    <row r="19" spans="1:12" s="288" customFormat="1" ht="14.25" customHeight="1">
      <c r="A19" s="268" t="s">
        <v>443</v>
      </c>
      <c r="B19" s="283"/>
      <c r="C19" s="215" t="s">
        <v>522</v>
      </c>
      <c r="D19" s="215">
        <f>'HTCT thang'!D242</f>
        <v>0</v>
      </c>
      <c r="E19" s="215">
        <f>'HTCT thang'!E242</f>
        <v>0</v>
      </c>
      <c r="F19" s="372">
        <f>'HTCT thang'!F242</f>
        <v>6227039.79</v>
      </c>
      <c r="G19" s="372">
        <f>'HTCT thang'!G242</f>
        <v>6385834.7147599999</v>
      </c>
      <c r="H19" s="372">
        <f>'HTCT thang'!H242</f>
        <v>31072585.389695376</v>
      </c>
      <c r="I19" s="373">
        <f>'HTCT thang'!I242</f>
        <v>102.55008688100898</v>
      </c>
      <c r="J19" s="375">
        <f>'HTCT thang'!J242</f>
        <v>108.86859439991886</v>
      </c>
      <c r="K19" s="375">
        <f>'HTCT thang'!K242</f>
        <v>105.96954418777487</v>
      </c>
    </row>
    <row r="20" spans="1:12" ht="14.25" customHeight="1">
      <c r="A20" s="337" t="s">
        <v>142</v>
      </c>
      <c r="B20" s="214" t="s">
        <v>384</v>
      </c>
      <c r="C20" s="215"/>
      <c r="D20" s="215">
        <f>'HTCT thang'!D243</f>
        <v>0</v>
      </c>
      <c r="E20" s="215">
        <f>'HTCT thang'!E243</f>
        <v>0</v>
      </c>
      <c r="F20" s="372">
        <f>'HTCT thang'!F243</f>
        <v>5047690.92</v>
      </c>
      <c r="G20" s="372">
        <f>'HTCT thang'!G243</f>
        <v>5179488.09</v>
      </c>
      <c r="H20" s="372">
        <f>'HTCT thang'!H243</f>
        <v>25267221.975620609</v>
      </c>
      <c r="I20" s="373">
        <f>'HTCT thang'!I243</f>
        <v>102.61103883119689</v>
      </c>
      <c r="J20" s="375">
        <f>'HTCT thang'!J243</f>
        <v>108.10100235344143</v>
      </c>
      <c r="K20" s="375">
        <f>'HTCT thang'!K243</f>
        <v>105.23422953186166</v>
      </c>
    </row>
    <row r="21" spans="1:12" ht="14.25" customHeight="1">
      <c r="A21" s="337" t="s">
        <v>143</v>
      </c>
      <c r="B21" s="214" t="s">
        <v>385</v>
      </c>
      <c r="C21" s="292" t="s">
        <v>386</v>
      </c>
      <c r="D21" s="215">
        <f>'HTCT thang'!D244</f>
        <v>0</v>
      </c>
      <c r="E21" s="215">
        <f>'HTCT thang'!E244</f>
        <v>0</v>
      </c>
      <c r="F21" s="372">
        <f>'HTCT thang'!F244</f>
        <v>57783.29</v>
      </c>
      <c r="G21" s="372">
        <f>'HTCT thang'!G244</f>
        <v>59811</v>
      </c>
      <c r="H21" s="372">
        <f>'HTCT thang'!H244</f>
        <v>265446.95</v>
      </c>
      <c r="I21" s="373">
        <f>'HTCT thang'!I244</f>
        <v>103.50916328924851</v>
      </c>
      <c r="J21" s="375">
        <f>'HTCT thang'!J244</f>
        <v>118.69898791008133</v>
      </c>
      <c r="K21" s="375">
        <f>'HTCT thang'!K244</f>
        <v>112.61667156086037</v>
      </c>
    </row>
    <row r="22" spans="1:12" ht="14.25" customHeight="1">
      <c r="A22" s="337" t="s">
        <v>144</v>
      </c>
      <c r="B22" s="214" t="s">
        <v>385</v>
      </c>
      <c r="C22" s="292" t="s">
        <v>386</v>
      </c>
      <c r="D22" s="215">
        <f>'HTCT thang'!D245</f>
        <v>0</v>
      </c>
      <c r="E22" s="215">
        <f>'HTCT thang'!E245</f>
        <v>0</v>
      </c>
      <c r="F22" s="372">
        <f>'HTCT thang'!F245</f>
        <v>495364.71</v>
      </c>
      <c r="G22" s="372">
        <f>'HTCT thang'!G245</f>
        <v>499994.22</v>
      </c>
      <c r="H22" s="372">
        <f>'HTCT thang'!H245</f>
        <v>2462593.4900000002</v>
      </c>
      <c r="I22" s="373">
        <f>'HTCT thang'!I245</f>
        <v>100.93456596857696</v>
      </c>
      <c r="J22" s="375">
        <f>'HTCT thang'!J245</f>
        <v>106.12361992678909</v>
      </c>
      <c r="K22" s="375">
        <f>'HTCT thang'!K245</f>
        <v>105.96329970321196</v>
      </c>
    </row>
    <row r="23" spans="1:12" ht="14.25" customHeight="1">
      <c r="A23" s="337" t="s">
        <v>145</v>
      </c>
      <c r="B23" s="214" t="s">
        <v>387</v>
      </c>
      <c r="C23" s="292" t="s">
        <v>386</v>
      </c>
      <c r="D23" s="215">
        <f>'HTCT thang'!D246</f>
        <v>0</v>
      </c>
      <c r="E23" s="215">
        <f>'HTCT thang'!E246</f>
        <v>0</v>
      </c>
      <c r="F23" s="372">
        <f>'HTCT thang'!F246</f>
        <v>32679.13</v>
      </c>
      <c r="G23" s="372">
        <f>'HTCT thang'!G246</f>
        <v>37268.42</v>
      </c>
      <c r="H23" s="372">
        <f>'HTCT thang'!H246</f>
        <v>120180.79000000001</v>
      </c>
      <c r="I23" s="373">
        <f>'HTCT thang'!I246</f>
        <v>114.04348891785061</v>
      </c>
      <c r="J23" s="375">
        <f>'HTCT thang'!J246</f>
        <v>154.01408878811961</v>
      </c>
      <c r="K23" s="375">
        <f>'HTCT thang'!K246</f>
        <v>121.55679303668927</v>
      </c>
    </row>
    <row r="24" spans="1:12" ht="14.25" customHeight="1">
      <c r="A24" s="337" t="s">
        <v>146</v>
      </c>
      <c r="B24" s="214" t="s">
        <v>388</v>
      </c>
      <c r="C24" s="292" t="s">
        <v>386</v>
      </c>
      <c r="D24" s="215">
        <f>'HTCT thang'!D247</f>
        <v>0</v>
      </c>
      <c r="E24" s="215">
        <f>'HTCT thang'!E247</f>
        <v>0</v>
      </c>
      <c r="F24" s="372">
        <f>'HTCT thang'!F247</f>
        <v>593521.74</v>
      </c>
      <c r="G24" s="372">
        <f>'HTCT thang'!G247</f>
        <v>609272.98476000014</v>
      </c>
      <c r="H24" s="372">
        <f>'HTCT thang'!H247</f>
        <v>2957142.1840747697</v>
      </c>
      <c r="I24" s="373">
        <f>'HTCT thang'!I247</f>
        <v>102.65386146765242</v>
      </c>
      <c r="J24" s="375">
        <f>'HTCT thang'!J247</f>
        <v>115.26951757932355</v>
      </c>
      <c r="K24" s="375">
        <f>'HTCT thang'!K247</f>
        <v>111.45808823105605</v>
      </c>
    </row>
    <row r="25" spans="1:12" s="233" customFormat="1" ht="14.25" customHeight="1">
      <c r="A25" s="314" t="s">
        <v>444</v>
      </c>
      <c r="B25" s="310" t="s">
        <v>414</v>
      </c>
      <c r="C25" s="215" t="s">
        <v>290</v>
      </c>
      <c r="D25" s="215">
        <f>'HTCT thang'!D335</f>
        <v>0</v>
      </c>
      <c r="E25" s="215">
        <f>'HTCT thang'!E335</f>
        <v>0</v>
      </c>
      <c r="F25" s="372">
        <f>'HTCT thang'!F335</f>
        <v>685917.27999999991</v>
      </c>
      <c r="G25" s="372">
        <f>'HTCT thang'!G335</f>
        <v>689322.9</v>
      </c>
      <c r="H25" s="372">
        <f>'HTCT thang'!H335</f>
        <v>3349224.9650671999</v>
      </c>
      <c r="I25" s="373">
        <f>G25/F25%</f>
        <v>100.49650593435992</v>
      </c>
      <c r="J25" s="375">
        <f>'HTCT thang'!J335</f>
        <v>128.7660336459891</v>
      </c>
      <c r="K25" s="375">
        <f>'HTCT thang'!K335</f>
        <v>132.2169446409921</v>
      </c>
    </row>
    <row r="26" spans="1:12" s="233" customFormat="1" ht="14.25" customHeight="1">
      <c r="A26" s="338" t="s">
        <v>504</v>
      </c>
      <c r="B26" s="341"/>
      <c r="C26" s="342"/>
      <c r="D26" s="340"/>
      <c r="E26" s="340"/>
      <c r="F26" s="374"/>
      <c r="G26" s="374"/>
      <c r="H26" s="374"/>
      <c r="I26" s="374"/>
      <c r="J26" s="376"/>
      <c r="K26" s="376"/>
    </row>
    <row r="27" spans="1:12" s="233" customFormat="1" ht="15" customHeight="1">
      <c r="A27" s="224" t="s">
        <v>503</v>
      </c>
      <c r="B27" s="224"/>
      <c r="C27" s="215" t="s">
        <v>290</v>
      </c>
      <c r="D27" s="215">
        <f>'HTCT thang'!D30</f>
        <v>0</v>
      </c>
      <c r="E27" s="215">
        <f>'HTCT thang'!E30</f>
        <v>0</v>
      </c>
      <c r="F27" s="373">
        <f>'HTCT thang'!F30</f>
        <v>639160</v>
      </c>
      <c r="G27" s="373">
        <f>'HTCT thang'!G30</f>
        <v>706550</v>
      </c>
      <c r="H27" s="373">
        <f>'HTCT thang'!H30</f>
        <v>2685377</v>
      </c>
      <c r="I27" s="373">
        <f>'HTCT thang'!I30</f>
        <v>0</v>
      </c>
      <c r="J27" s="375">
        <f>'HTCT thang'!J30</f>
        <v>123.80995771659077</v>
      </c>
      <c r="K27" s="375">
        <f>'HTCT thang'!K30</f>
        <v>115.55336233408778</v>
      </c>
      <c r="L27" s="232"/>
    </row>
    <row r="28" spans="1:12" s="233" customFormat="1" ht="15" customHeight="1">
      <c r="A28" s="214" t="s">
        <v>502</v>
      </c>
      <c r="B28" s="224"/>
      <c r="C28" s="229"/>
      <c r="D28" s="215"/>
      <c r="E28" s="215"/>
      <c r="F28" s="373"/>
      <c r="G28" s="373"/>
      <c r="H28" s="373"/>
      <c r="I28" s="373"/>
      <c r="J28" s="375"/>
      <c r="K28" s="375"/>
      <c r="L28" s="232"/>
    </row>
    <row r="29" spans="1:12" ht="15" customHeight="1">
      <c r="A29" s="219" t="s">
        <v>302</v>
      </c>
      <c r="B29" s="214" t="s">
        <v>303</v>
      </c>
      <c r="C29" s="215" t="s">
        <v>305</v>
      </c>
      <c r="D29" s="215">
        <f>'HTCT thang'!D7</f>
        <v>0</v>
      </c>
      <c r="E29" s="215">
        <f>'HTCT thang'!E7</f>
        <v>0</v>
      </c>
      <c r="F29" s="373">
        <f>'HTCT thang'!F7</f>
        <v>0</v>
      </c>
      <c r="G29" s="373">
        <f>'HTCT thang'!G7</f>
        <v>0</v>
      </c>
      <c r="H29" s="373">
        <f>'HTCT thang'!H8</f>
        <v>558</v>
      </c>
      <c r="I29" s="373">
        <v>0</v>
      </c>
      <c r="J29" s="375">
        <v>0</v>
      </c>
      <c r="K29" s="372">
        <f>'HTCT thang'!K8</f>
        <v>91.776315789473685</v>
      </c>
    </row>
    <row r="30" spans="1:12" ht="14.25" customHeight="1">
      <c r="A30" s="219" t="s">
        <v>308</v>
      </c>
      <c r="B30" s="214" t="s">
        <v>311</v>
      </c>
      <c r="C30" s="215" t="s">
        <v>305</v>
      </c>
      <c r="D30" s="215">
        <f>'HTCT thang'!D13</f>
        <v>0</v>
      </c>
      <c r="E30" s="215">
        <f>'HTCT thang'!E13</f>
        <v>0</v>
      </c>
      <c r="F30" s="373">
        <f>'HTCT thang'!F13</f>
        <v>0</v>
      </c>
      <c r="G30" s="373">
        <f>'HTCT thang'!G13</f>
        <v>0</v>
      </c>
      <c r="H30" s="373">
        <f>'HTCT thang'!H11</f>
        <v>649</v>
      </c>
      <c r="I30" s="373">
        <v>0</v>
      </c>
      <c r="J30" s="375">
        <v>0</v>
      </c>
      <c r="K30" s="372">
        <f>'HTCT thang'!K11</f>
        <v>138.37953091684435</v>
      </c>
    </row>
    <row r="31" spans="1:12" ht="14.25" customHeight="1">
      <c r="A31" s="219" t="s">
        <v>309</v>
      </c>
      <c r="B31" s="214" t="s">
        <v>303</v>
      </c>
      <c r="C31" s="215" t="s">
        <v>305</v>
      </c>
      <c r="D31" s="215">
        <f>'HTCT thang'!D11</f>
        <v>0</v>
      </c>
      <c r="E31" s="215">
        <f>'HTCT thang'!E11</f>
        <v>0</v>
      </c>
      <c r="F31" s="373">
        <f>'HTCT thang'!F11</f>
        <v>0</v>
      </c>
      <c r="G31" s="373">
        <f>'HTCT thang'!G11</f>
        <v>0</v>
      </c>
      <c r="H31" s="373">
        <f>'HTCT thang'!H12</f>
        <v>69</v>
      </c>
      <c r="I31" s="373">
        <v>0</v>
      </c>
      <c r="J31" s="375">
        <v>0</v>
      </c>
      <c r="K31" s="372">
        <f>'HTCT thang'!K12</f>
        <v>191.66666666666669</v>
      </c>
    </row>
    <row r="32" spans="1:12" ht="14.25" customHeight="1">
      <c r="A32" s="219" t="s">
        <v>310</v>
      </c>
      <c r="B32" s="214" t="s">
        <v>303</v>
      </c>
      <c r="C32" s="215" t="s">
        <v>305</v>
      </c>
      <c r="D32" s="215">
        <f>'HTCT thang'!D12</f>
        <v>0</v>
      </c>
      <c r="E32" s="215">
        <f>'HTCT thang'!E12</f>
        <v>0</v>
      </c>
      <c r="F32" s="373">
        <f>'HTCT thang'!F12</f>
        <v>0</v>
      </c>
      <c r="G32" s="373">
        <f>'HTCT thang'!G12</f>
        <v>0</v>
      </c>
      <c r="H32" s="373">
        <f>'HTCT thang'!H13</f>
        <v>200</v>
      </c>
      <c r="I32" s="373">
        <v>0</v>
      </c>
      <c r="J32" s="375">
        <v>0</v>
      </c>
      <c r="K32" s="372">
        <f>'HTCT thang'!K13</f>
        <v>134.2281879194631</v>
      </c>
    </row>
    <row r="33" spans="1:11" ht="14.25" customHeight="1">
      <c r="A33" s="224" t="s">
        <v>505</v>
      </c>
      <c r="B33" s="214"/>
      <c r="C33" s="215"/>
      <c r="D33" s="215">
        <f>'HTCT thang'!D16</f>
        <v>0</v>
      </c>
      <c r="E33" s="215">
        <f>'HTCT thang'!E16</f>
        <v>0</v>
      </c>
      <c r="F33" s="373">
        <f>'HTCT thang'!F16</f>
        <v>0</v>
      </c>
      <c r="G33" s="373">
        <f>'HTCT thang'!G16</f>
        <v>0</v>
      </c>
      <c r="H33" s="373">
        <f>'HTCT thang'!H16</f>
        <v>0</v>
      </c>
      <c r="I33" s="373">
        <f>'HTCT thang'!I16</f>
        <v>0</v>
      </c>
      <c r="J33" s="375">
        <f>'HTCT thang'!J16</f>
        <v>0</v>
      </c>
      <c r="K33" s="375">
        <f>'HTCT thang'!K16</f>
        <v>0</v>
      </c>
    </row>
    <row r="34" spans="1:11" ht="14.25" customHeight="1">
      <c r="A34" s="219" t="s">
        <v>315</v>
      </c>
      <c r="B34" s="214"/>
      <c r="C34" s="215" t="s">
        <v>317</v>
      </c>
      <c r="D34" s="215">
        <f>'HTCT thang'!D17</f>
        <v>0</v>
      </c>
      <c r="E34" s="215">
        <f>'HTCT thang'!E17</f>
        <v>0</v>
      </c>
      <c r="F34" s="373">
        <f>'HTCT thang'!F17</f>
        <v>0</v>
      </c>
      <c r="G34" s="373">
        <f>'HTCT thang'!G17</f>
        <v>0</v>
      </c>
      <c r="H34" s="373">
        <f>'HTCT thang'!H17</f>
        <v>16</v>
      </c>
      <c r="I34" s="373">
        <f>'HTCT thang'!I17</f>
        <v>0</v>
      </c>
      <c r="J34" s="375">
        <f>'HTCT thang'!J17</f>
        <v>0</v>
      </c>
      <c r="K34" s="375">
        <f>'HTCT thang'!K17</f>
        <v>177.77777777777777</v>
      </c>
    </row>
    <row r="35" spans="1:11" ht="14.25" customHeight="1">
      <c r="A35" s="219" t="s">
        <v>319</v>
      </c>
      <c r="B35" s="227"/>
      <c r="C35" s="215" t="s">
        <v>324</v>
      </c>
      <c r="D35" s="215">
        <f>'HTCT thang'!D20</f>
        <v>0</v>
      </c>
      <c r="E35" s="215">
        <f>'HTCT thang'!E20</f>
        <v>0</v>
      </c>
      <c r="F35" s="373">
        <f>'HTCT thang'!F20</f>
        <v>0</v>
      </c>
      <c r="G35" s="373">
        <f>'HTCT thang'!G20</f>
        <v>0</v>
      </c>
      <c r="H35" s="373">
        <f>'HTCT thang'!H20</f>
        <v>2380.5299999999997</v>
      </c>
      <c r="I35" s="373">
        <f>'HTCT thang'!I20</f>
        <v>0</v>
      </c>
      <c r="J35" s="375">
        <f>'HTCT thang'!J20</f>
        <v>0</v>
      </c>
      <c r="K35" s="375">
        <f>'HTCT thang'!K20</f>
        <v>38.667176678215121</v>
      </c>
    </row>
    <row r="36" spans="1:11" ht="14.25" customHeight="1">
      <c r="A36" s="224" t="s">
        <v>506</v>
      </c>
      <c r="B36" s="214" t="s">
        <v>323</v>
      </c>
      <c r="C36" s="215"/>
      <c r="D36" s="215">
        <f>'HTCT thang'!D23</f>
        <v>0</v>
      </c>
      <c r="E36" s="215">
        <f>'HTCT thang'!E23</f>
        <v>0</v>
      </c>
      <c r="F36" s="373">
        <f>'HTCT thang'!F23</f>
        <v>0</v>
      </c>
      <c r="G36" s="373">
        <f>'HTCT thang'!G23</f>
        <v>0</v>
      </c>
      <c r="H36" s="373">
        <f>'HTCT thang'!H23</f>
        <v>0</v>
      </c>
      <c r="I36" s="373">
        <f>'HTCT thang'!I23</f>
        <v>0</v>
      </c>
      <c r="J36" s="375">
        <f>'HTCT thang'!J23</f>
        <v>0</v>
      </c>
      <c r="K36" s="375">
        <f>'HTCT thang'!K23</f>
        <v>0</v>
      </c>
    </row>
    <row r="37" spans="1:11" ht="14.25" customHeight="1">
      <c r="A37" s="219" t="s">
        <v>315</v>
      </c>
      <c r="B37" s="214"/>
      <c r="C37" s="215" t="s">
        <v>317</v>
      </c>
      <c r="D37" s="215">
        <f>'HTCT thang'!D24</f>
        <v>0</v>
      </c>
      <c r="E37" s="215">
        <f>'HTCT thang'!E24</f>
        <v>0</v>
      </c>
      <c r="F37" s="373">
        <f>'HTCT thang'!F24</f>
        <v>0</v>
      </c>
      <c r="G37" s="373">
        <f>'HTCT thang'!G24</f>
        <v>0</v>
      </c>
      <c r="H37" s="373">
        <f>'HTCT thang'!H24</f>
        <v>41</v>
      </c>
      <c r="I37" s="373">
        <f>'HTCT thang'!I24</f>
        <v>0</v>
      </c>
      <c r="J37" s="375">
        <f>'HTCT thang'!J24</f>
        <v>0</v>
      </c>
      <c r="K37" s="375">
        <f>'HTCT thang'!K24</f>
        <v>157.69230769230768</v>
      </c>
    </row>
    <row r="38" spans="1:11" ht="14.25" customHeight="1">
      <c r="A38" s="219" t="s">
        <v>319</v>
      </c>
      <c r="B38" s="227"/>
      <c r="C38" s="215" t="s">
        <v>324</v>
      </c>
      <c r="D38" s="215">
        <f>'HTCT thang'!D27</f>
        <v>0</v>
      </c>
      <c r="E38" s="215">
        <f>'HTCT thang'!E27</f>
        <v>0</v>
      </c>
      <c r="F38" s="373">
        <f>'HTCT thang'!F27</f>
        <v>0</v>
      </c>
      <c r="G38" s="373">
        <f>'HTCT thang'!G27</f>
        <v>0</v>
      </c>
      <c r="H38" s="373">
        <f>'HTCT thang'!H27</f>
        <v>413.99975800000004</v>
      </c>
      <c r="I38" s="373">
        <f>'HTCT thang'!I27</f>
        <v>0</v>
      </c>
      <c r="J38" s="375">
        <f>'HTCT thang'!J27</f>
        <v>0</v>
      </c>
      <c r="K38" s="375">
        <f>'HTCT thang'!K27</f>
        <v>157.47436387101482</v>
      </c>
    </row>
    <row r="39" spans="1:11" ht="14.25" customHeight="1">
      <c r="A39" s="206" t="s">
        <v>507</v>
      </c>
      <c r="B39" s="214" t="s">
        <v>327</v>
      </c>
      <c r="C39" s="215" t="s">
        <v>290</v>
      </c>
      <c r="D39" s="215">
        <f>'HTCT thang'!D49</f>
        <v>0</v>
      </c>
      <c r="E39" s="215">
        <f>'HTCT thang'!E49</f>
        <v>9034310.5853110012</v>
      </c>
      <c r="F39" s="373">
        <f>'HTCT thang'!F49</f>
        <v>0</v>
      </c>
      <c r="G39" s="373">
        <f>'HTCT thang'!G49</f>
        <v>0</v>
      </c>
      <c r="H39" s="373">
        <f>'HTCT thang'!H49</f>
        <v>12505663.906024</v>
      </c>
      <c r="I39" s="373">
        <f>'HTCT thang'!I49</f>
        <v>0</v>
      </c>
      <c r="J39" s="375">
        <f>'HTCT thang'!J49</f>
        <v>0</v>
      </c>
      <c r="K39" s="375">
        <f>'HTCT thang'!K49</f>
        <v>105.5979243788604</v>
      </c>
    </row>
    <row r="40" spans="1:11" ht="14.25" customHeight="1">
      <c r="A40" s="224" t="s">
        <v>508</v>
      </c>
      <c r="B40" s="214" t="s">
        <v>329</v>
      </c>
      <c r="C40" s="215" t="s">
        <v>290</v>
      </c>
      <c r="D40" s="215">
        <f>'HTCT thang'!D72</f>
        <v>0</v>
      </c>
      <c r="E40" s="215">
        <f>'HTCT thang'!E72</f>
        <v>9492335.9578820001</v>
      </c>
      <c r="F40" s="373">
        <f>'HTCT thang'!F72</f>
        <v>0</v>
      </c>
      <c r="G40" s="373">
        <f>'HTCT thang'!G72</f>
        <v>0</v>
      </c>
      <c r="H40" s="373">
        <f>'HTCT thang'!H72</f>
        <v>10769978.653028</v>
      </c>
      <c r="I40" s="373">
        <f>'HTCT thang'!I72</f>
        <v>0</v>
      </c>
      <c r="J40" s="375">
        <f>'HTCT thang'!J72</f>
        <v>0</v>
      </c>
      <c r="K40" s="375">
        <f>'HTCT thang'!K72</f>
        <v>100.57684237556235</v>
      </c>
    </row>
    <row r="41" spans="1:11" ht="14.25" customHeight="1">
      <c r="A41" s="206" t="s">
        <v>509</v>
      </c>
      <c r="B41" s="252"/>
      <c r="C41" s="253"/>
      <c r="D41" s="215">
        <f>'HTCT thang'!D95</f>
        <v>0</v>
      </c>
      <c r="E41" s="215">
        <f>'HTCT thang'!E95</f>
        <v>0</v>
      </c>
      <c r="F41" s="373">
        <f>'HTCT thang'!F95</f>
        <v>0</v>
      </c>
      <c r="G41" s="373">
        <f>'HTCT thang'!G95</f>
        <v>0</v>
      </c>
      <c r="H41" s="373">
        <f>'HTCT thang'!H95</f>
        <v>0</v>
      </c>
      <c r="I41" s="373">
        <f>'HTCT thang'!I95</f>
        <v>0</v>
      </c>
      <c r="J41" s="375">
        <f>'HTCT thang'!J95</f>
        <v>0</v>
      </c>
      <c r="K41" s="375">
        <f>'HTCT thang'!K95</f>
        <v>0</v>
      </c>
    </row>
    <row r="42" spans="1:11" ht="14.25" customHeight="1">
      <c r="A42" s="219" t="s">
        <v>469</v>
      </c>
      <c r="B42" s="214" t="s">
        <v>333</v>
      </c>
      <c r="C42" s="208" t="s">
        <v>290</v>
      </c>
      <c r="D42" s="215">
        <f>'HTCT thang'!D96</f>
        <v>0</v>
      </c>
      <c r="E42" s="215" t="str">
        <f>'HTCT thang'!E96</f>
        <v>126.220</v>
      </c>
      <c r="F42" s="373">
        <f>'HTCT thang'!F96</f>
        <v>122666</v>
      </c>
      <c r="G42" s="373">
        <f>'HTCT thang'!G96</f>
        <v>0</v>
      </c>
      <c r="H42" s="373">
        <f>'HTCT thang'!H96</f>
        <v>125000</v>
      </c>
      <c r="I42" s="373">
        <f>'HTCT thang'!I96</f>
        <v>0</v>
      </c>
      <c r="J42" s="375">
        <f>'HTCT thang'!J96</f>
        <v>0</v>
      </c>
      <c r="K42" s="375">
        <f>'HTCT thang'!K96</f>
        <v>99.033433687212806</v>
      </c>
    </row>
    <row r="43" spans="1:11" ht="14.25" customHeight="1">
      <c r="A43" s="364" t="s">
        <v>470</v>
      </c>
      <c r="B43" s="259" t="s">
        <v>335</v>
      </c>
      <c r="C43" s="208" t="s">
        <v>290</v>
      </c>
      <c r="D43" s="215">
        <f>'HTCT thang'!D106</f>
        <v>0</v>
      </c>
      <c r="E43" s="215" t="str">
        <f>'HTCT thang'!E106</f>
        <v>128.162</v>
      </c>
      <c r="F43" s="373">
        <f>'HTCT thang'!F106</f>
        <v>127464</v>
      </c>
      <c r="G43" s="373">
        <f>'HTCT thang'!G106</f>
        <v>0</v>
      </c>
      <c r="H43" s="373">
        <f>'HTCT thang'!H106</f>
        <v>130000</v>
      </c>
      <c r="I43" s="373">
        <f>'HTCT thang'!I106</f>
        <v>0</v>
      </c>
      <c r="J43" s="375">
        <f>'HTCT thang'!J106</f>
        <v>0</v>
      </c>
      <c r="K43" s="375">
        <f>'HTCT thang'!K106</f>
        <v>101.43412243878842</v>
      </c>
    </row>
    <row r="44" spans="1:11" s="233" customFormat="1" ht="14.25" customHeight="1">
      <c r="A44" s="365" t="s">
        <v>278</v>
      </c>
      <c r="B44" s="206"/>
      <c r="C44" s="201"/>
      <c r="D44" s="215">
        <f>'HTCT thang'!D121</f>
        <v>0</v>
      </c>
      <c r="E44" s="215" t="str">
        <f>'HTCT thang'!E121</f>
        <v>0,68</v>
      </c>
      <c r="F44" s="375">
        <f>'HTCT thang'!F121</f>
        <v>1.01</v>
      </c>
      <c r="G44" s="373">
        <f>'HTCT thang'!G121</f>
        <v>0</v>
      </c>
      <c r="H44" s="375">
        <f>'HTCT thang'!H121</f>
        <v>1</v>
      </c>
      <c r="I44" s="373">
        <f>'HTCT thang'!I121</f>
        <v>0</v>
      </c>
      <c r="J44" s="375">
        <f>'HTCT thang'!J121</f>
        <v>0</v>
      </c>
      <c r="K44" s="375" t="str">
        <f>'HTCT thang'!K121</f>
        <v>-</v>
      </c>
    </row>
    <row r="45" spans="1:11" ht="14.25" customHeight="1">
      <c r="A45" s="300" t="s">
        <v>510</v>
      </c>
      <c r="B45" s="214"/>
      <c r="C45" s="215" t="s">
        <v>501</v>
      </c>
      <c r="D45" s="215">
        <f>'HTCT thang'!D267</f>
        <v>0</v>
      </c>
      <c r="E45" s="215">
        <f>'HTCT thang'!E267</f>
        <v>0</v>
      </c>
      <c r="F45" s="373">
        <f>'HTCT thang'!F267</f>
        <v>0</v>
      </c>
      <c r="G45" s="373">
        <f>'HTCT thang'!G267</f>
        <v>0</v>
      </c>
      <c r="H45" s="373">
        <f>'HTCT thang'!H267</f>
        <v>5318990805.5093994</v>
      </c>
      <c r="I45" s="373">
        <f>'HTCT thang'!I267</f>
        <v>0</v>
      </c>
      <c r="J45" s="375">
        <f>'HTCT thang'!J267</f>
        <v>0</v>
      </c>
      <c r="K45" s="375">
        <f>'HTCT thang'!K267</f>
        <v>120.11630152476751</v>
      </c>
    </row>
    <row r="46" spans="1:11" ht="14.25" customHeight="1">
      <c r="A46" s="300" t="s">
        <v>511</v>
      </c>
      <c r="B46" s="214"/>
      <c r="C46" s="215" t="s">
        <v>501</v>
      </c>
      <c r="D46" s="215">
        <f>'HTCT thang'!D281</f>
        <v>0</v>
      </c>
      <c r="E46" s="215">
        <f>'HTCT thang'!E281</f>
        <v>0</v>
      </c>
      <c r="F46" s="373">
        <f>'HTCT thang'!F281</f>
        <v>0</v>
      </c>
      <c r="G46" s="373">
        <f>'HTCT thang'!G281</f>
        <v>0</v>
      </c>
      <c r="H46" s="373">
        <f>'HTCT thang'!H281</f>
        <v>5520185561.4633999</v>
      </c>
      <c r="I46" s="373">
        <f>'HTCT thang'!I281</f>
        <v>0</v>
      </c>
      <c r="J46" s="375">
        <f>'HTCT thang'!J281</f>
        <v>0</v>
      </c>
      <c r="K46" s="375">
        <f>'HTCT thang'!K281</f>
        <v>131.07309553667332</v>
      </c>
    </row>
    <row r="47" spans="1:11" ht="14.25" customHeight="1">
      <c r="A47" s="224" t="s">
        <v>512</v>
      </c>
      <c r="B47" s="214" t="s">
        <v>409</v>
      </c>
      <c r="C47" s="215" t="s">
        <v>56</v>
      </c>
      <c r="D47" s="215">
        <f>'HTCT thang'!D296</f>
        <v>0</v>
      </c>
      <c r="E47" s="215">
        <f>'HTCT thang'!E296</f>
        <v>0</v>
      </c>
      <c r="F47" s="373">
        <f>'HTCT thang'!F296</f>
        <v>0</v>
      </c>
      <c r="G47" s="373">
        <f>'HTCT thang'!G296</f>
        <v>0</v>
      </c>
      <c r="H47" s="375">
        <v>102.37</v>
      </c>
      <c r="I47" s="373">
        <f>'HTCT thang'!I296</f>
        <v>0</v>
      </c>
      <c r="J47" s="375">
        <f>'HTCT thang'!J296</f>
        <v>0</v>
      </c>
      <c r="K47" s="375">
        <f>'HTCT thang'!K296</f>
        <v>0</v>
      </c>
    </row>
  </sheetData>
  <mergeCells count="9">
    <mergeCell ref="L3:L4"/>
    <mergeCell ref="A1:K1"/>
    <mergeCell ref="A3:A4"/>
    <mergeCell ref="B3:B4"/>
    <mergeCell ref="C3:C4"/>
    <mergeCell ref="D3:E3"/>
    <mergeCell ref="F3:H3"/>
    <mergeCell ref="I3:I4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690C7-D16D-49AC-9713-958A0E276743}">
  <sheetPr>
    <pageSetUpPr fitToPage="1"/>
  </sheetPr>
  <dimension ref="A1:AQ52"/>
  <sheetViews>
    <sheetView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A18" sqref="A18"/>
    </sheetView>
  </sheetViews>
  <sheetFormatPr defaultColWidth="10.25" defaultRowHeight="15.75"/>
  <cols>
    <col min="1" max="1" width="54.875" style="429" customWidth="1"/>
    <col min="2" max="2" width="10.625" style="288" hidden="1" customWidth="1"/>
    <col min="3" max="3" width="12.375" style="595" customWidth="1"/>
    <col min="4" max="4" width="11" style="595" hidden="1" customWidth="1"/>
    <col min="5" max="5" width="12.25" style="579" hidden="1" customWidth="1"/>
    <col min="6" max="6" width="12.875" style="579" hidden="1" customWidth="1"/>
    <col min="7" max="7" width="12.875" style="596" hidden="1" customWidth="1"/>
    <col min="8" max="8" width="12.875" style="579" hidden="1" customWidth="1"/>
    <col min="9" max="9" width="9" style="579" customWidth="1"/>
    <col min="10" max="10" width="9.625" style="579" customWidth="1"/>
    <col min="11" max="11" width="10.75" style="645" customWidth="1"/>
    <col min="12" max="12" width="16.875" style="579" hidden="1" customWidth="1"/>
    <col min="13" max="13" width="14.25" style="385" hidden="1" customWidth="1"/>
    <col min="14" max="14" width="7.75" style="288" hidden="1" customWidth="1"/>
    <col min="15" max="16" width="10.25" style="288"/>
    <col min="17" max="17" width="13.25" style="288" customWidth="1"/>
    <col min="18" max="16384" width="10.25" style="288"/>
  </cols>
  <sheetData>
    <row r="1" spans="1:43" ht="26.25" customHeight="1">
      <c r="A1" s="738" t="s">
        <v>730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  <c r="L1" s="738"/>
      <c r="M1" s="738"/>
    </row>
    <row r="2" spans="1:43" ht="26.25" customHeight="1">
      <c r="A2" s="738" t="s">
        <v>750</v>
      </c>
      <c r="B2" s="738"/>
      <c r="C2" s="738"/>
      <c r="D2" s="738"/>
      <c r="E2" s="738"/>
      <c r="F2" s="738"/>
      <c r="G2" s="738"/>
      <c r="H2" s="738"/>
      <c r="I2" s="738"/>
      <c r="J2" s="738"/>
      <c r="K2" s="738"/>
      <c r="L2" s="739"/>
      <c r="M2" s="739"/>
    </row>
    <row r="3" spans="1:43" ht="30.75" customHeight="1">
      <c r="A3" s="740"/>
      <c r="B3" s="740" t="s">
        <v>298</v>
      </c>
      <c r="C3" s="742" t="s">
        <v>299</v>
      </c>
      <c r="D3" s="744">
        <v>2023</v>
      </c>
      <c r="E3" s="744"/>
      <c r="F3" s="745">
        <v>2024</v>
      </c>
      <c r="G3" s="745"/>
      <c r="H3" s="745"/>
      <c r="I3" s="733" t="s">
        <v>662</v>
      </c>
      <c r="J3" s="733"/>
      <c r="K3" s="734" t="s">
        <v>573</v>
      </c>
      <c r="L3" s="736" t="s">
        <v>575</v>
      </c>
      <c r="M3" s="716" t="s">
        <v>576</v>
      </c>
    </row>
    <row r="4" spans="1:43" s="583" customFormat="1" ht="30.75" customHeight="1">
      <c r="A4" s="741"/>
      <c r="B4" s="741"/>
      <c r="C4" s="743"/>
      <c r="D4" s="619" t="s">
        <v>300</v>
      </c>
      <c r="E4" s="620" t="s">
        <v>12</v>
      </c>
      <c r="F4" s="620" t="s">
        <v>295</v>
      </c>
      <c r="G4" s="619" t="s">
        <v>574</v>
      </c>
      <c r="H4" s="620" t="s">
        <v>679</v>
      </c>
      <c r="I4" s="620" t="s">
        <v>523</v>
      </c>
      <c r="J4" s="621" t="s">
        <v>11</v>
      </c>
      <c r="K4" s="735"/>
      <c r="L4" s="737"/>
      <c r="M4" s="716"/>
      <c r="N4" s="288"/>
      <c r="O4" s="288"/>
      <c r="P4" s="288"/>
      <c r="Q4" s="288"/>
      <c r="R4" s="288"/>
      <c r="S4" s="288"/>
      <c r="T4" s="288"/>
      <c r="U4" s="288"/>
      <c r="V4" s="288"/>
      <c r="W4" s="288"/>
      <c r="X4" s="288"/>
      <c r="Y4" s="288"/>
      <c r="Z4" s="288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582"/>
    </row>
    <row r="5" spans="1:43">
      <c r="A5" s="704" t="s">
        <v>728</v>
      </c>
      <c r="B5" s="705"/>
      <c r="C5" s="706"/>
      <c r="D5" s="706"/>
      <c r="E5" s="706"/>
      <c r="F5" s="707"/>
      <c r="G5" s="707"/>
      <c r="H5" s="707"/>
      <c r="I5" s="707"/>
      <c r="J5" s="707"/>
      <c r="K5" s="708"/>
      <c r="L5" s="597"/>
      <c r="M5" s="584"/>
    </row>
    <row r="6" spans="1:43">
      <c r="A6" s="607" t="s">
        <v>347</v>
      </c>
      <c r="B6" s="429"/>
      <c r="C6" s="606"/>
      <c r="D6" s="606"/>
      <c r="E6" s="606"/>
      <c r="F6" s="627"/>
      <c r="G6" s="627"/>
      <c r="H6" s="627"/>
      <c r="I6" s="627"/>
      <c r="J6" s="628"/>
      <c r="K6" s="641"/>
      <c r="L6" s="598"/>
      <c r="M6" s="585"/>
      <c r="N6" s="288" t="s">
        <v>524</v>
      </c>
    </row>
    <row r="7" spans="1:43">
      <c r="A7" s="613" t="s">
        <v>729</v>
      </c>
      <c r="B7" s="429" t="s">
        <v>351</v>
      </c>
      <c r="C7" s="606" t="s">
        <v>3</v>
      </c>
      <c r="D7" s="606" t="e">
        <f>'[10]HTCT thang'!D155</f>
        <v>#REF!</v>
      </c>
      <c r="E7" s="606">
        <f>'[10]HTCT thang'!E155</f>
        <v>37245.25</v>
      </c>
      <c r="F7" s="629">
        <v>0</v>
      </c>
      <c r="G7" s="629">
        <v>0</v>
      </c>
      <c r="H7" s="629">
        <v>52066.16</v>
      </c>
      <c r="I7" s="628">
        <v>0</v>
      </c>
      <c r="J7" s="628">
        <v>0</v>
      </c>
      <c r="K7" s="641">
        <v>99.240000000000009</v>
      </c>
      <c r="L7" s="599"/>
      <c r="M7" s="586"/>
    </row>
    <row r="8" spans="1:43">
      <c r="A8" s="398" t="s">
        <v>472</v>
      </c>
      <c r="B8" s="607" t="s">
        <v>363</v>
      </c>
      <c r="C8" s="608" t="s">
        <v>14</v>
      </c>
      <c r="D8" s="606">
        <f>'[10]HTCT thang'!D164</f>
        <v>10063.700000000001</v>
      </c>
      <c r="E8" s="606">
        <f>'[10]HTCT thang'!E164</f>
        <v>46568.17</v>
      </c>
      <c r="F8" s="629">
        <v>0</v>
      </c>
      <c r="G8" s="629">
        <v>10949.2</v>
      </c>
      <c r="H8" s="629">
        <v>58618.73</v>
      </c>
      <c r="I8" s="628">
        <v>0</v>
      </c>
      <c r="J8" s="691">
        <v>103.2748538011696</v>
      </c>
      <c r="K8" s="641">
        <v>102.53376892179962</v>
      </c>
      <c r="L8" s="600"/>
      <c r="M8" s="586"/>
    </row>
    <row r="9" spans="1:43">
      <c r="A9" s="614" t="s">
        <v>367</v>
      </c>
      <c r="B9" s="429" t="s">
        <v>366</v>
      </c>
      <c r="C9" s="606" t="s">
        <v>3</v>
      </c>
      <c r="D9" s="606">
        <f>'[10]HTCT thang'!D184</f>
        <v>187.8</v>
      </c>
      <c r="E9" s="606">
        <f>'[10]HTCT thang'!E184</f>
        <v>331.4</v>
      </c>
      <c r="F9" s="629">
        <v>0</v>
      </c>
      <c r="G9" s="630">
        <v>3700</v>
      </c>
      <c r="H9" s="630">
        <v>19105.141960000001</v>
      </c>
      <c r="I9" s="628">
        <v>0</v>
      </c>
      <c r="J9" s="609">
        <v>105.44314619549728</v>
      </c>
      <c r="K9" s="642">
        <v>103.42701674417096</v>
      </c>
      <c r="L9" s="601"/>
      <c r="M9" s="587"/>
    </row>
    <row r="10" spans="1:43">
      <c r="A10" s="614" t="s">
        <v>473</v>
      </c>
      <c r="B10" s="429" t="s">
        <v>371</v>
      </c>
      <c r="C10" s="606" t="s">
        <v>14</v>
      </c>
      <c r="D10" s="610">
        <f>'[10]HTCT thang'!D187</f>
        <v>1916.8999999999999</v>
      </c>
      <c r="E10" s="610">
        <f>'[10]HTCT thang'!E187</f>
        <v>7650.9000000000005</v>
      </c>
      <c r="F10" s="629">
        <v>0</v>
      </c>
      <c r="G10" s="630">
        <v>2202.8799999999997</v>
      </c>
      <c r="H10" s="630">
        <v>10093.0327</v>
      </c>
      <c r="I10" s="628">
        <v>0</v>
      </c>
      <c r="J10" s="609">
        <v>103.25677322583668</v>
      </c>
      <c r="K10" s="642">
        <v>103.15538873501424</v>
      </c>
      <c r="L10" s="601"/>
      <c r="M10" s="587"/>
    </row>
    <row r="11" spans="1:43">
      <c r="A11" s="607" t="s">
        <v>671</v>
      </c>
      <c r="B11" s="429" t="s">
        <v>379</v>
      </c>
      <c r="C11" s="606"/>
      <c r="D11" s="606"/>
      <c r="E11" s="606"/>
      <c r="F11" s="629"/>
      <c r="G11" s="631"/>
      <c r="H11" s="631"/>
      <c r="I11" s="631"/>
      <c r="J11" s="630"/>
      <c r="K11" s="642"/>
      <c r="L11" s="601"/>
      <c r="M11" s="587"/>
      <c r="N11" s="288" t="s">
        <v>525</v>
      </c>
    </row>
    <row r="12" spans="1:43" s="387" customFormat="1">
      <c r="A12" s="607" t="s">
        <v>672</v>
      </c>
      <c r="B12" s="607"/>
      <c r="C12" s="392" t="s">
        <v>56</v>
      </c>
      <c r="D12" s="392"/>
      <c r="E12" s="392"/>
      <c r="F12" s="632">
        <v>112.71</v>
      </c>
      <c r="G12" s="632">
        <v>109.55</v>
      </c>
      <c r="H12" s="693">
        <v>111.06</v>
      </c>
      <c r="I12" s="632">
        <v>102.23</v>
      </c>
      <c r="J12" s="632">
        <v>109.55</v>
      </c>
      <c r="K12" s="693">
        <v>111.06</v>
      </c>
      <c r="L12" s="694"/>
      <c r="M12" s="695"/>
    </row>
    <row r="13" spans="1:43">
      <c r="A13" s="614" t="s">
        <v>58</v>
      </c>
      <c r="B13" s="429"/>
      <c r="C13" s="606" t="s">
        <v>37</v>
      </c>
      <c r="D13" s="606" t="e">
        <f>'[10]HTCT thang'!D198</f>
        <v>#REF!</v>
      </c>
      <c r="E13" s="606" t="e">
        <f>'[10]HTCT thang'!E198</f>
        <v>#REF!</v>
      </c>
      <c r="F13" s="630">
        <v>92.19</v>
      </c>
      <c r="G13" s="630">
        <v>99.65</v>
      </c>
      <c r="H13" s="609">
        <v>108.65</v>
      </c>
      <c r="I13" s="630">
        <v>107.44</v>
      </c>
      <c r="J13" s="630">
        <v>99.65</v>
      </c>
      <c r="K13" s="609">
        <v>108.65</v>
      </c>
      <c r="L13" s="601"/>
      <c r="M13" s="587"/>
    </row>
    <row r="14" spans="1:43">
      <c r="A14" s="351" t="s">
        <v>55</v>
      </c>
      <c r="B14" s="611"/>
      <c r="C14" s="606" t="s">
        <v>37</v>
      </c>
      <c r="D14" s="606" t="e">
        <f>'[10]HTCT thang'!D200</f>
        <v>#REF!</v>
      </c>
      <c r="E14" s="606" t="e">
        <f>'[10]HTCT thang'!E200</f>
        <v>#REF!</v>
      </c>
      <c r="F14" s="630">
        <v>112.76</v>
      </c>
      <c r="G14" s="630">
        <v>109.62</v>
      </c>
      <c r="H14" s="609">
        <v>111.05</v>
      </c>
      <c r="I14" s="630">
        <v>102.16</v>
      </c>
      <c r="J14" s="630">
        <v>109.62</v>
      </c>
      <c r="K14" s="609">
        <v>111.05</v>
      </c>
      <c r="L14" s="601"/>
      <c r="M14" s="587"/>
    </row>
    <row r="15" spans="1:43" ht="31.5">
      <c r="A15" s="351" t="s">
        <v>82</v>
      </c>
      <c r="B15" s="429"/>
      <c r="C15" s="606" t="s">
        <v>37</v>
      </c>
      <c r="D15" s="606" t="e">
        <f>'[10]HTCT thang'!D222</f>
        <v>#REF!</v>
      </c>
      <c r="E15" s="606" t="e">
        <f>'[10]HTCT thang'!E222</f>
        <v>#REF!</v>
      </c>
      <c r="F15" s="630">
        <v>112.32</v>
      </c>
      <c r="G15" s="630">
        <v>106.41</v>
      </c>
      <c r="H15" s="609">
        <v>112.04</v>
      </c>
      <c r="I15" s="630">
        <v>104.89</v>
      </c>
      <c r="J15" s="630">
        <v>106.41</v>
      </c>
      <c r="K15" s="609">
        <v>112.04</v>
      </c>
      <c r="L15" s="601"/>
      <c r="M15" s="587"/>
    </row>
    <row r="16" spans="1:43">
      <c r="A16" s="351" t="s">
        <v>83</v>
      </c>
      <c r="B16" s="429"/>
      <c r="C16" s="606" t="s">
        <v>37</v>
      </c>
      <c r="D16" s="606" t="e">
        <f>'[10]HTCT thang'!D224</f>
        <v>#REF!</v>
      </c>
      <c r="E16" s="606" t="e">
        <f>'[10]HTCT thang'!E224</f>
        <v>#REF!</v>
      </c>
      <c r="F16" s="630">
        <v>103.64</v>
      </c>
      <c r="G16" s="630">
        <v>100.78</v>
      </c>
      <c r="H16" s="609">
        <v>110.55</v>
      </c>
      <c r="I16" s="630">
        <v>113.83</v>
      </c>
      <c r="J16" s="630">
        <v>100.78</v>
      </c>
      <c r="K16" s="609">
        <v>110.55</v>
      </c>
      <c r="L16" s="601"/>
      <c r="M16" s="587"/>
    </row>
    <row r="17" spans="1:17" s="387" customFormat="1">
      <c r="A17" s="348" t="s">
        <v>520</v>
      </c>
      <c r="B17" s="607"/>
      <c r="C17" s="392" t="s">
        <v>56</v>
      </c>
      <c r="D17" s="392"/>
      <c r="E17" s="392"/>
      <c r="F17" s="632">
        <v>94.75</v>
      </c>
      <c r="G17" s="632">
        <v>88.86</v>
      </c>
      <c r="H17" s="632"/>
      <c r="I17" s="632">
        <v>103.98</v>
      </c>
      <c r="J17" s="632">
        <v>88.86</v>
      </c>
      <c r="K17" s="632"/>
      <c r="L17" s="694"/>
      <c r="M17" s="695"/>
      <c r="N17" s="387" t="s">
        <v>526</v>
      </c>
    </row>
    <row r="18" spans="1:17" s="387" customFormat="1">
      <c r="A18" s="348" t="s">
        <v>521</v>
      </c>
      <c r="B18" s="607"/>
      <c r="C18" s="392" t="s">
        <v>37</v>
      </c>
      <c r="D18" s="392"/>
      <c r="E18" s="392"/>
      <c r="F18" s="696">
        <v>104.71</v>
      </c>
      <c r="G18" s="696">
        <v>92.84</v>
      </c>
      <c r="H18" s="696">
        <v>99.59</v>
      </c>
      <c r="I18" s="632">
        <v>92.84</v>
      </c>
      <c r="J18" s="696">
        <v>92.84</v>
      </c>
      <c r="K18" s="696">
        <v>99.59</v>
      </c>
      <c r="L18" s="694"/>
      <c r="M18" s="695"/>
      <c r="N18" s="387" t="s">
        <v>527</v>
      </c>
    </row>
    <row r="19" spans="1:17" s="387" customFormat="1">
      <c r="A19" s="391" t="s">
        <v>443</v>
      </c>
      <c r="B19" s="391"/>
      <c r="C19" s="392" t="s">
        <v>100</v>
      </c>
      <c r="D19" s="392" t="e">
        <f>'[10]HTCT thang'!D242</f>
        <v>#REF!</v>
      </c>
      <c r="E19" s="392" t="e">
        <f>'[10]HTCT thang'!E242</f>
        <v>#REF!</v>
      </c>
      <c r="F19" s="697">
        <v>6227039.79</v>
      </c>
      <c r="G19" s="697">
        <v>6385834.7147599999</v>
      </c>
      <c r="H19" s="697">
        <v>31072585.389695376</v>
      </c>
      <c r="I19" s="632">
        <f>G19/F19%</f>
        <v>102.55008688100898</v>
      </c>
      <c r="J19" s="632">
        <v>108.86859439991886</v>
      </c>
      <c r="K19" s="643">
        <v>105.96954418777487</v>
      </c>
      <c r="L19" s="694"/>
      <c r="M19" s="695"/>
      <c r="N19" s="387" t="s">
        <v>528</v>
      </c>
      <c r="O19" s="626"/>
      <c r="P19" s="626"/>
      <c r="Q19" s="626"/>
    </row>
    <row r="20" spans="1:17">
      <c r="A20" s="622" t="s">
        <v>142</v>
      </c>
      <c r="B20" s="429" t="s">
        <v>384</v>
      </c>
      <c r="C20" s="612" t="s">
        <v>386</v>
      </c>
      <c r="D20" s="606" t="e">
        <f>'[10]HTCT thang'!D243</f>
        <v>#REF!</v>
      </c>
      <c r="E20" s="606" t="e">
        <f>'[10]HTCT thang'!E243</f>
        <v>#REF!</v>
      </c>
      <c r="F20" s="639">
        <v>5047690.92</v>
      </c>
      <c r="G20" s="639">
        <v>5179488.09</v>
      </c>
      <c r="H20" s="639">
        <v>25267221.975620609</v>
      </c>
      <c r="I20" s="630">
        <f t="shared" ref="I20:I28" si="0">G20/F20%</f>
        <v>102.61103883119689</v>
      </c>
      <c r="J20" s="630">
        <v>108.10100235344143</v>
      </c>
      <c r="K20" s="642">
        <v>105.23422953186166</v>
      </c>
      <c r="L20" s="601"/>
      <c r="M20" s="587"/>
      <c r="O20" s="588"/>
      <c r="P20" s="588"/>
      <c r="Q20" s="588"/>
    </row>
    <row r="21" spans="1:17">
      <c r="A21" s="622" t="s">
        <v>143</v>
      </c>
      <c r="B21" s="429" t="s">
        <v>385</v>
      </c>
      <c r="C21" s="612" t="s">
        <v>386</v>
      </c>
      <c r="D21" s="606" t="e">
        <f>'[10]HTCT thang'!D244</f>
        <v>#REF!</v>
      </c>
      <c r="E21" s="606" t="e">
        <f>'[10]HTCT thang'!E244</f>
        <v>#REF!</v>
      </c>
      <c r="F21" s="639">
        <v>57783.29</v>
      </c>
      <c r="G21" s="639">
        <v>59811</v>
      </c>
      <c r="H21" s="639">
        <v>265446.95</v>
      </c>
      <c r="I21" s="630">
        <f t="shared" si="0"/>
        <v>103.50916328924851</v>
      </c>
      <c r="J21" s="630">
        <v>118.69898791008133</v>
      </c>
      <c r="K21" s="642">
        <v>112.61667156086037</v>
      </c>
      <c r="L21" s="601"/>
      <c r="M21" s="587"/>
      <c r="O21" s="588"/>
      <c r="P21" s="588"/>
      <c r="Q21" s="588"/>
    </row>
    <row r="22" spans="1:17">
      <c r="A22" s="622" t="s">
        <v>144</v>
      </c>
      <c r="B22" s="429" t="s">
        <v>385</v>
      </c>
      <c r="C22" s="612" t="s">
        <v>386</v>
      </c>
      <c r="D22" s="606" t="e">
        <f>'[10]HTCT thang'!D245</f>
        <v>#REF!</v>
      </c>
      <c r="E22" s="606" t="e">
        <f>'[10]HTCT thang'!E245</f>
        <v>#REF!</v>
      </c>
      <c r="F22" s="639">
        <v>495364.71</v>
      </c>
      <c r="G22" s="639">
        <v>499994.22</v>
      </c>
      <c r="H22" s="639">
        <v>2462593.4900000002</v>
      </c>
      <c r="I22" s="630">
        <f t="shared" si="0"/>
        <v>100.93456596857696</v>
      </c>
      <c r="J22" s="630">
        <v>106.12361992678909</v>
      </c>
      <c r="K22" s="642">
        <v>105.96329970321196</v>
      </c>
      <c r="L22" s="601"/>
      <c r="M22" s="587"/>
      <c r="O22" s="588"/>
      <c r="P22" s="588"/>
      <c r="Q22" s="588"/>
    </row>
    <row r="23" spans="1:17">
      <c r="A23" s="622" t="s">
        <v>145</v>
      </c>
      <c r="B23" s="429" t="s">
        <v>387</v>
      </c>
      <c r="C23" s="612" t="s">
        <v>386</v>
      </c>
      <c r="D23" s="606" t="e">
        <f>'[10]HTCT thang'!D246</f>
        <v>#REF!</v>
      </c>
      <c r="E23" s="606" t="e">
        <f>'[10]HTCT thang'!E246</f>
        <v>#REF!</v>
      </c>
      <c r="F23" s="639">
        <v>32679.13</v>
      </c>
      <c r="G23" s="639">
        <v>37268.42</v>
      </c>
      <c r="H23" s="639">
        <v>120180.79000000001</v>
      </c>
      <c r="I23" s="630">
        <f t="shared" si="0"/>
        <v>114.04348891785061</v>
      </c>
      <c r="J23" s="630">
        <v>154.01408878811961</v>
      </c>
      <c r="K23" s="642">
        <v>121.55679303668927</v>
      </c>
      <c r="L23" s="601"/>
      <c r="M23" s="587"/>
      <c r="O23" s="588"/>
      <c r="P23" s="588"/>
      <c r="Q23" s="588"/>
    </row>
    <row r="24" spans="1:17">
      <c r="A24" s="622" t="s">
        <v>146</v>
      </c>
      <c r="B24" s="429" t="s">
        <v>388</v>
      </c>
      <c r="C24" s="612" t="s">
        <v>386</v>
      </c>
      <c r="D24" s="606" t="e">
        <f>'[10]HTCT thang'!D247</f>
        <v>#REF!</v>
      </c>
      <c r="E24" s="606" t="e">
        <f>'[10]HTCT thang'!E247</f>
        <v>#REF!</v>
      </c>
      <c r="F24" s="639">
        <v>593521.74</v>
      </c>
      <c r="G24" s="639">
        <v>609272.98476000014</v>
      </c>
      <c r="H24" s="639">
        <v>2957142.1840747697</v>
      </c>
      <c r="I24" s="630">
        <f t="shared" si="0"/>
        <v>102.65386146765242</v>
      </c>
      <c r="J24" s="630">
        <v>115.26951757932355</v>
      </c>
      <c r="K24" s="642">
        <v>111.45808823105605</v>
      </c>
      <c r="L24" s="601"/>
      <c r="M24" s="587"/>
      <c r="O24" s="588"/>
      <c r="P24" s="588"/>
      <c r="Q24" s="588"/>
    </row>
    <row r="25" spans="1:17" s="387" customFormat="1">
      <c r="A25" s="454" t="s">
        <v>444</v>
      </c>
      <c r="B25" s="454" t="s">
        <v>414</v>
      </c>
      <c r="C25" s="392" t="s">
        <v>100</v>
      </c>
      <c r="D25" s="392" t="e">
        <f>'[10]HTCT thang'!D335</f>
        <v>#REF!</v>
      </c>
      <c r="E25" s="392" t="e">
        <f>'[10]HTCT thang'!E335</f>
        <v>#REF!</v>
      </c>
      <c r="F25" s="640">
        <v>685917.27999999991</v>
      </c>
      <c r="G25" s="640">
        <v>689322.9</v>
      </c>
      <c r="H25" s="640">
        <v>3349224.9650671999</v>
      </c>
      <c r="I25" s="632">
        <f t="shared" si="0"/>
        <v>100.49650593435992</v>
      </c>
      <c r="J25" s="632">
        <v>128.7660336459891</v>
      </c>
      <c r="K25" s="643">
        <v>132.2169446409921</v>
      </c>
      <c r="L25" s="624"/>
      <c r="M25" s="625"/>
      <c r="N25" s="387" t="s">
        <v>529</v>
      </c>
      <c r="O25" s="626"/>
      <c r="P25" s="626"/>
      <c r="Q25" s="626"/>
    </row>
    <row r="26" spans="1:17" s="387" customFormat="1">
      <c r="A26" s="704" t="s">
        <v>504</v>
      </c>
      <c r="B26" s="709"/>
      <c r="C26" s="710"/>
      <c r="D26" s="706"/>
      <c r="E26" s="706"/>
      <c r="F26" s="711"/>
      <c r="G26" s="711"/>
      <c r="H26" s="711"/>
      <c r="I26" s="711"/>
      <c r="J26" s="712"/>
      <c r="K26" s="713"/>
      <c r="L26" s="600"/>
      <c r="M26" s="586"/>
      <c r="O26" s="588"/>
      <c r="P26" s="588"/>
      <c r="Q26" s="588"/>
    </row>
    <row r="27" spans="1:17" s="387" customFormat="1">
      <c r="A27" s="391" t="s">
        <v>313</v>
      </c>
      <c r="B27" s="454"/>
      <c r="C27" s="392"/>
      <c r="D27" s="606"/>
      <c r="E27" s="606"/>
      <c r="F27" s="627"/>
      <c r="G27" s="627"/>
      <c r="H27" s="627"/>
      <c r="I27" s="627"/>
      <c r="J27" s="628"/>
      <c r="K27" s="641"/>
      <c r="L27" s="703"/>
      <c r="M27" s="586"/>
      <c r="O27" s="588"/>
      <c r="P27" s="588"/>
      <c r="Q27" s="588"/>
    </row>
    <row r="28" spans="1:17" s="387" customFormat="1">
      <c r="A28" s="607" t="s">
        <v>751</v>
      </c>
      <c r="B28" s="607"/>
      <c r="C28" s="392" t="s">
        <v>290</v>
      </c>
      <c r="D28" s="392" t="e">
        <f>'[10]HTCT thang'!D30</f>
        <v>#REF!</v>
      </c>
      <c r="E28" s="392" t="e">
        <f>'[10]HTCT thang'!E30</f>
        <v>#REF!</v>
      </c>
      <c r="F28" s="698">
        <v>639160</v>
      </c>
      <c r="G28" s="698">
        <v>706550</v>
      </c>
      <c r="H28" s="698">
        <v>2685377</v>
      </c>
      <c r="I28" s="699">
        <f t="shared" si="0"/>
        <v>110.5435258777145</v>
      </c>
      <c r="J28" s="699">
        <v>123.80995771659077</v>
      </c>
      <c r="K28" s="700">
        <v>115.55336233408778</v>
      </c>
      <c r="L28" s="701">
        <v>7776625</v>
      </c>
      <c r="M28" s="702">
        <v>34.531393760146592</v>
      </c>
      <c r="N28" s="387" t="s">
        <v>530</v>
      </c>
      <c r="O28" s="626"/>
      <c r="P28" s="626"/>
      <c r="Q28" s="626"/>
    </row>
    <row r="29" spans="1:17" s="387" customFormat="1">
      <c r="A29" s="607" t="s">
        <v>752</v>
      </c>
      <c r="B29" s="607"/>
      <c r="D29" s="606"/>
      <c r="E29" s="606"/>
      <c r="F29" s="627"/>
      <c r="G29" s="627"/>
      <c r="H29" s="627"/>
      <c r="I29" s="627"/>
      <c r="J29" s="628"/>
      <c r="K29" s="641"/>
      <c r="L29" s="600"/>
      <c r="M29" s="586"/>
      <c r="N29" s="288" t="s">
        <v>531</v>
      </c>
    </row>
    <row r="30" spans="1:17">
      <c r="A30" s="429" t="s">
        <v>659</v>
      </c>
      <c r="B30" s="429"/>
      <c r="C30" s="606" t="s">
        <v>290</v>
      </c>
      <c r="D30" s="606"/>
      <c r="E30" s="606"/>
      <c r="F30" s="629">
        <v>0</v>
      </c>
      <c r="G30" s="629">
        <v>0</v>
      </c>
      <c r="H30" s="627">
        <v>1772322</v>
      </c>
      <c r="I30" s="629">
        <v>0</v>
      </c>
      <c r="J30" s="629">
        <v>0</v>
      </c>
      <c r="K30" s="629">
        <v>0</v>
      </c>
      <c r="L30" s="589">
        <v>7776625</v>
      </c>
      <c r="M30" s="586">
        <v>22.790375002009228</v>
      </c>
      <c r="N30" s="590" t="s">
        <v>532</v>
      </c>
    </row>
    <row r="31" spans="1:17">
      <c r="A31" s="429" t="s">
        <v>533</v>
      </c>
      <c r="B31" s="429"/>
      <c r="C31" s="606" t="s">
        <v>56</v>
      </c>
      <c r="D31" s="606"/>
      <c r="E31" s="606"/>
      <c r="F31" s="629">
        <v>0</v>
      </c>
      <c r="G31" s="629">
        <v>0</v>
      </c>
      <c r="H31" s="629">
        <v>0</v>
      </c>
      <c r="I31" s="629">
        <v>0</v>
      </c>
      <c r="J31" s="629">
        <v>0</v>
      </c>
      <c r="K31" s="641">
        <v>22.790375002009228</v>
      </c>
      <c r="L31" s="600"/>
      <c r="M31" s="586"/>
    </row>
    <row r="32" spans="1:17">
      <c r="A32" s="607" t="s">
        <v>753</v>
      </c>
      <c r="B32" s="429"/>
      <c r="C32" s="606"/>
      <c r="D32" s="606" t="e">
        <f>'[10]HTCT thang'!D16</f>
        <v>#REF!</v>
      </c>
      <c r="E32" s="606" t="e">
        <f>'[10]HTCT thang'!E16</f>
        <v>#REF!</v>
      </c>
      <c r="F32" s="633"/>
      <c r="G32" s="627"/>
      <c r="H32" s="627"/>
      <c r="I32" s="627"/>
      <c r="J32" s="628"/>
      <c r="K32" s="644"/>
      <c r="L32" s="602"/>
      <c r="M32" s="586"/>
      <c r="N32" s="288" t="s">
        <v>535</v>
      </c>
    </row>
    <row r="33" spans="1:16">
      <c r="A33" s="429" t="s">
        <v>754</v>
      </c>
      <c r="B33" s="429"/>
      <c r="C33" s="606"/>
      <c r="D33" s="606"/>
      <c r="E33" s="606"/>
      <c r="F33" s="627"/>
      <c r="G33" s="627"/>
      <c r="H33" s="627"/>
      <c r="I33" s="627"/>
      <c r="J33" s="628"/>
      <c r="K33" s="644"/>
      <c r="L33" s="602"/>
      <c r="M33" s="586"/>
    </row>
    <row r="34" spans="1:16">
      <c r="A34" s="614" t="s">
        <v>315</v>
      </c>
      <c r="B34" s="429"/>
      <c r="C34" s="606" t="s">
        <v>317</v>
      </c>
      <c r="D34" s="606" t="e">
        <f>'[10]HTCT thang'!D17</f>
        <v>#REF!</v>
      </c>
      <c r="E34" s="606" t="e">
        <f>'[10]HTCT thang'!E17</f>
        <v>#REF!</v>
      </c>
      <c r="F34" s="627">
        <v>0</v>
      </c>
      <c r="G34" s="627">
        <v>4</v>
      </c>
      <c r="H34" s="627">
        <v>16</v>
      </c>
      <c r="I34" s="627">
        <v>0</v>
      </c>
      <c r="J34" s="635">
        <v>240</v>
      </c>
      <c r="K34" s="644">
        <v>177.77777777777777</v>
      </c>
      <c r="L34" s="602"/>
      <c r="M34" s="586"/>
      <c r="O34" s="592"/>
      <c r="P34" s="593"/>
    </row>
    <row r="35" spans="1:16">
      <c r="A35" s="614" t="s">
        <v>319</v>
      </c>
      <c r="B35" s="614"/>
      <c r="C35" s="606" t="s">
        <v>100</v>
      </c>
      <c r="D35" s="606" t="e">
        <f>'[10]HTCT thang'!D20</f>
        <v>#REF!</v>
      </c>
      <c r="E35" s="606" t="e">
        <f>'[10]HTCT thang'!E20</f>
        <v>#REF!</v>
      </c>
      <c r="F35" s="627">
        <v>0</v>
      </c>
      <c r="G35" s="627">
        <v>281.05999999999995</v>
      </c>
      <c r="H35" s="627">
        <v>2380.5299999999997</v>
      </c>
      <c r="I35" s="627">
        <v>0</v>
      </c>
      <c r="J35" s="636">
        <v>50.995391063240305</v>
      </c>
      <c r="K35" s="644">
        <v>38.667176678215121</v>
      </c>
      <c r="L35" s="602">
        <v>5500</v>
      </c>
      <c r="M35" s="586">
        <f>H35/L35%</f>
        <v>43.282363636363634</v>
      </c>
    </row>
    <row r="36" spans="1:16">
      <c r="A36" s="429" t="s">
        <v>755</v>
      </c>
      <c r="B36" s="429" t="s">
        <v>323</v>
      </c>
      <c r="C36" s="606"/>
      <c r="D36" s="606" t="e">
        <f>'[10]HTCT thang'!D23</f>
        <v>#REF!</v>
      </c>
      <c r="E36" s="606" t="e">
        <f>'[10]HTCT thang'!E23</f>
        <v>#REF!</v>
      </c>
      <c r="F36" s="627"/>
      <c r="G36" s="627"/>
      <c r="H36" s="627"/>
      <c r="I36" s="627"/>
      <c r="J36" s="628"/>
      <c r="K36" s="644"/>
      <c r="L36" s="602"/>
      <c r="M36" s="586"/>
    </row>
    <row r="37" spans="1:16">
      <c r="A37" s="614" t="s">
        <v>315</v>
      </c>
      <c r="B37" s="429"/>
      <c r="C37" s="606" t="s">
        <v>317</v>
      </c>
      <c r="D37" s="606" t="e">
        <f>'[10]HTCT thang'!D24</f>
        <v>#REF!</v>
      </c>
      <c r="E37" s="606" t="e">
        <f>'[10]HTCT thang'!E24</f>
        <v>#REF!</v>
      </c>
      <c r="F37" s="627">
        <v>9</v>
      </c>
      <c r="G37" s="627">
        <v>7</v>
      </c>
      <c r="H37" s="627">
        <v>41</v>
      </c>
      <c r="I37" s="627">
        <v>0</v>
      </c>
      <c r="J37" s="637">
        <v>233.33333333333334</v>
      </c>
      <c r="K37" s="644">
        <v>157.69230769230768</v>
      </c>
      <c r="L37" s="602"/>
      <c r="M37" s="586"/>
    </row>
    <row r="38" spans="1:16">
      <c r="A38" s="614" t="s">
        <v>319</v>
      </c>
      <c r="B38" s="614"/>
      <c r="C38" s="606" t="s">
        <v>324</v>
      </c>
      <c r="D38" s="606" t="e">
        <f>'[10]HTCT thang'!D27</f>
        <v>#REF!</v>
      </c>
      <c r="E38" s="606" t="e">
        <f>'[10]HTCT thang'!E27</f>
        <v>#REF!</v>
      </c>
      <c r="F38" s="628">
        <v>15.951999999999998</v>
      </c>
      <c r="G38" s="628">
        <v>50.917758000000049</v>
      </c>
      <c r="H38" s="628">
        <v>413.99975800000004</v>
      </c>
      <c r="I38" s="627">
        <v>0</v>
      </c>
      <c r="J38" s="638">
        <v>1661.014618759719</v>
      </c>
      <c r="K38" s="644">
        <v>157.47436387101482</v>
      </c>
      <c r="L38" s="602">
        <v>400</v>
      </c>
      <c r="M38" s="586">
        <f>H38/L38%</f>
        <v>103.49993950000001</v>
      </c>
    </row>
    <row r="39" spans="1:16" s="387" customFormat="1">
      <c r="A39" s="607" t="s">
        <v>756</v>
      </c>
      <c r="B39" s="607"/>
      <c r="C39" s="392"/>
      <c r="D39" s="606"/>
      <c r="E39" s="606"/>
      <c r="F39" s="627"/>
      <c r="G39" s="627"/>
      <c r="H39" s="627"/>
      <c r="I39" s="627"/>
      <c r="J39" s="628"/>
      <c r="K39" s="641"/>
      <c r="L39" s="600"/>
      <c r="M39" s="586"/>
      <c r="N39" s="288" t="s">
        <v>534</v>
      </c>
    </row>
    <row r="40" spans="1:16">
      <c r="A40" s="614" t="s">
        <v>302</v>
      </c>
      <c r="B40" s="429" t="s">
        <v>303</v>
      </c>
      <c r="C40" s="578" t="s">
        <v>305</v>
      </c>
      <c r="D40" s="606" t="e">
        <f>'[10]HTCT thang'!D7</f>
        <v>#REF!</v>
      </c>
      <c r="E40" s="606" t="e">
        <f>'[10]HTCT thang'!E7</f>
        <v>#REF!</v>
      </c>
      <c r="F40" s="627">
        <v>151</v>
      </c>
      <c r="G40" s="627">
        <v>124</v>
      </c>
      <c r="H40" s="627">
        <v>558</v>
      </c>
      <c r="I40" s="628">
        <f>G40/F40%</f>
        <v>82.119205298013242</v>
      </c>
      <c r="J40" s="628">
        <v>106.89655172413794</v>
      </c>
      <c r="K40" s="641">
        <v>91.776315789473685</v>
      </c>
      <c r="L40" s="599"/>
      <c r="M40" s="591"/>
    </row>
    <row r="41" spans="1:16">
      <c r="A41" s="614" t="s">
        <v>309</v>
      </c>
      <c r="B41" s="429" t="s">
        <v>311</v>
      </c>
      <c r="C41" s="595" t="s">
        <v>37</v>
      </c>
      <c r="D41" s="606" t="e">
        <f>'[10]HTCT thang'!D13</f>
        <v>#REF!</v>
      </c>
      <c r="E41" s="606" t="e">
        <f>'[10]HTCT thang'!E13</f>
        <v>#REF!</v>
      </c>
      <c r="F41" s="627">
        <v>70</v>
      </c>
      <c r="G41" s="627">
        <v>44</v>
      </c>
      <c r="H41" s="627">
        <v>649</v>
      </c>
      <c r="I41" s="628">
        <f>G41/F41%</f>
        <v>62.857142857142861</v>
      </c>
      <c r="J41" s="628">
        <v>133.33333333333331</v>
      </c>
      <c r="K41" s="641">
        <v>138.37953091684435</v>
      </c>
      <c r="L41" s="599"/>
      <c r="M41" s="591"/>
    </row>
    <row r="42" spans="1:16">
      <c r="A42" s="614" t="s">
        <v>308</v>
      </c>
      <c r="B42" s="429" t="s">
        <v>303</v>
      </c>
      <c r="C42" s="595" t="s">
        <v>37</v>
      </c>
      <c r="D42" s="606" t="e">
        <f>'[10]HTCT thang'!D11</f>
        <v>#REF!</v>
      </c>
      <c r="E42" s="606" t="e">
        <f>'[10]HTCT thang'!E11</f>
        <v>#REF!</v>
      </c>
      <c r="F42" s="627">
        <v>19</v>
      </c>
      <c r="G42" s="627">
        <v>8</v>
      </c>
      <c r="H42" s="627">
        <v>69</v>
      </c>
      <c r="I42" s="628">
        <f>G42/F42%</f>
        <v>42.10526315789474</v>
      </c>
      <c r="J42" s="628">
        <v>88.888888888888886</v>
      </c>
      <c r="K42" s="641">
        <v>191.66666666666669</v>
      </c>
      <c r="L42" s="599"/>
      <c r="M42" s="591"/>
    </row>
    <row r="43" spans="1:16">
      <c r="A43" s="614" t="s">
        <v>310</v>
      </c>
      <c r="B43" s="429" t="s">
        <v>303</v>
      </c>
      <c r="C43" s="595" t="s">
        <v>37</v>
      </c>
      <c r="D43" s="606" t="e">
        <f>'[10]HTCT thang'!D12</f>
        <v>#REF!</v>
      </c>
      <c r="E43" s="606" t="e">
        <f>'[10]HTCT thang'!E12</f>
        <v>#REF!</v>
      </c>
      <c r="F43" s="627">
        <v>27</v>
      </c>
      <c r="G43" s="627">
        <v>15</v>
      </c>
      <c r="H43" s="627">
        <v>200</v>
      </c>
      <c r="I43" s="628">
        <f>G43/F43%</f>
        <v>55.55555555555555</v>
      </c>
      <c r="J43" s="628">
        <v>62.5</v>
      </c>
      <c r="K43" s="641">
        <v>134.2281879194631</v>
      </c>
      <c r="L43" s="599"/>
      <c r="M43" s="591"/>
    </row>
    <row r="44" spans="1:16">
      <c r="A44" s="607" t="s">
        <v>660</v>
      </c>
      <c r="B44" s="429" t="s">
        <v>327</v>
      </c>
      <c r="C44" s="606" t="s">
        <v>290</v>
      </c>
      <c r="D44" s="606" t="e">
        <f>'[10]HTCT thang'!D49</f>
        <v>#REF!</v>
      </c>
      <c r="E44" s="606">
        <f>'[10]HTCT thang'!E49</f>
        <v>9034310.5853110012</v>
      </c>
      <c r="F44" s="627">
        <v>2058011.5301779993</v>
      </c>
      <c r="G44" s="627">
        <v>3205159.348251</v>
      </c>
      <c r="H44" s="627">
        <v>12505663.906024</v>
      </c>
      <c r="I44" s="627">
        <v>0</v>
      </c>
      <c r="J44" s="628">
        <v>114.12731155906825</v>
      </c>
      <c r="K44" s="644">
        <v>105.5979243788604</v>
      </c>
      <c r="L44" s="603">
        <v>31765000</v>
      </c>
      <c r="M44" s="586">
        <f>H44/L44%</f>
        <v>39.369318136389104</v>
      </c>
      <c r="N44" s="288" t="s">
        <v>536</v>
      </c>
      <c r="O44" s="385"/>
    </row>
    <row r="45" spans="1:16">
      <c r="A45" s="607" t="s">
        <v>661</v>
      </c>
      <c r="B45" s="429" t="s">
        <v>329</v>
      </c>
      <c r="C45" s="612" t="s">
        <v>386</v>
      </c>
      <c r="D45" s="606" t="e">
        <f>'[10]HTCT thang'!D72</f>
        <v>#REF!</v>
      </c>
      <c r="E45" s="606">
        <f>'[10]HTCT thang'!E72</f>
        <v>9492335.9578820001</v>
      </c>
      <c r="F45" s="627">
        <v>1737068.7525269999</v>
      </c>
      <c r="G45" s="627">
        <v>1188077.1195280002</v>
      </c>
      <c r="H45" s="627">
        <v>10769978.653028</v>
      </c>
      <c r="I45" s="627">
        <v>0</v>
      </c>
      <c r="J45" s="628">
        <v>97.713899168882236</v>
      </c>
      <c r="K45" s="644">
        <v>100.57684237556235</v>
      </c>
      <c r="L45" s="603">
        <v>21398107</v>
      </c>
      <c r="M45" s="586">
        <f>H45/L45%</f>
        <v>50.331455268580534</v>
      </c>
      <c r="N45" s="288" t="s">
        <v>537</v>
      </c>
      <c r="O45" s="385"/>
    </row>
    <row r="46" spans="1:16">
      <c r="A46" s="607" t="s">
        <v>670</v>
      </c>
      <c r="B46" s="615"/>
      <c r="C46" s="616"/>
      <c r="D46" s="606" t="e">
        <f>'[10]HTCT thang'!D95</f>
        <v>#REF!</v>
      </c>
      <c r="E46" s="606" t="e">
        <f>'[10]HTCT thang'!E95</f>
        <v>#REF!</v>
      </c>
      <c r="F46" s="627"/>
      <c r="G46" s="627"/>
      <c r="H46" s="627"/>
      <c r="I46" s="627">
        <v>0</v>
      </c>
      <c r="J46" s="627">
        <v>0</v>
      </c>
      <c r="K46" s="641"/>
      <c r="L46" s="600"/>
      <c r="M46" s="586"/>
      <c r="N46" s="288" t="s">
        <v>538</v>
      </c>
    </row>
    <row r="47" spans="1:16" ht="31.5">
      <c r="A47" s="614" t="s">
        <v>668</v>
      </c>
      <c r="B47" s="429" t="s">
        <v>333</v>
      </c>
      <c r="C47" s="595" t="s">
        <v>290</v>
      </c>
      <c r="D47" s="606" t="e">
        <f>'[10]HTCT thang'!D96</f>
        <v>#REF!</v>
      </c>
      <c r="E47" s="606" t="str">
        <f>'[10]HTCT thang'!E96</f>
        <v>126.220</v>
      </c>
      <c r="F47" s="629">
        <v>0</v>
      </c>
      <c r="G47" s="627">
        <v>125000</v>
      </c>
      <c r="H47" s="627">
        <v>0</v>
      </c>
      <c r="I47" s="627">
        <v>0</v>
      </c>
      <c r="J47" s="627">
        <v>0</v>
      </c>
      <c r="K47" s="641">
        <v>99.033433687212806</v>
      </c>
      <c r="L47" s="599"/>
      <c r="M47" s="586"/>
    </row>
    <row r="48" spans="1:16" ht="31.5">
      <c r="A48" s="613" t="s">
        <v>669</v>
      </c>
      <c r="B48" s="605" t="s">
        <v>335</v>
      </c>
      <c r="C48" s="692" t="s">
        <v>386</v>
      </c>
      <c r="D48" s="606" t="e">
        <f>'[10]HTCT thang'!D106</f>
        <v>#REF!</v>
      </c>
      <c r="E48" s="606" t="str">
        <f>'[10]HTCT thang'!E106</f>
        <v>128.162</v>
      </c>
      <c r="F48" s="629">
        <v>0</v>
      </c>
      <c r="G48" s="627">
        <v>130500</v>
      </c>
      <c r="H48" s="627">
        <v>0</v>
      </c>
      <c r="I48" s="627"/>
      <c r="J48" s="627"/>
      <c r="K48" s="641">
        <v>101.82425367893761</v>
      </c>
      <c r="L48" s="599"/>
      <c r="M48" s="586"/>
    </row>
    <row r="49" spans="1:14" s="387" customFormat="1">
      <c r="A49" s="623" t="s">
        <v>278</v>
      </c>
      <c r="C49" s="617"/>
      <c r="D49" s="606" t="e">
        <f>'[10]HTCT thang'!D121</f>
        <v>#REF!</v>
      </c>
      <c r="E49" s="606" t="str">
        <f>'[10]HTCT thang'!E121</f>
        <v>0,68</v>
      </c>
      <c r="F49" s="629">
        <v>0</v>
      </c>
      <c r="G49" s="628">
        <v>1.07</v>
      </c>
      <c r="H49" s="627">
        <v>0</v>
      </c>
      <c r="I49" s="627">
        <v>0</v>
      </c>
      <c r="J49" s="627">
        <v>0</v>
      </c>
      <c r="K49" s="641" t="s">
        <v>475</v>
      </c>
      <c r="L49" s="599"/>
      <c r="M49" s="586"/>
    </row>
    <row r="50" spans="1:14">
      <c r="A50" s="607" t="s">
        <v>667</v>
      </c>
      <c r="B50" s="429"/>
      <c r="C50" s="606" t="s">
        <v>324</v>
      </c>
      <c r="D50" s="606" t="e">
        <f>'[10]HTCT thang'!D267</f>
        <v>#REF!</v>
      </c>
      <c r="E50" s="606" t="e">
        <f>'[10]HTCT thang'!E267</f>
        <v>#REF!</v>
      </c>
      <c r="F50" s="629">
        <v>0</v>
      </c>
      <c r="G50" s="629">
        <v>0</v>
      </c>
      <c r="H50" s="627">
        <f>6909408618.5913/10000000</f>
        <v>690.94086185913</v>
      </c>
      <c r="I50" s="627">
        <v>0</v>
      </c>
      <c r="J50" s="627">
        <v>0</v>
      </c>
      <c r="K50" s="641">
        <v>121.2852165939012</v>
      </c>
      <c r="L50" s="599"/>
      <c r="M50" s="586"/>
      <c r="N50" s="288" t="s">
        <v>539</v>
      </c>
    </row>
    <row r="51" spans="1:14">
      <c r="A51" s="607" t="s">
        <v>666</v>
      </c>
      <c r="B51" s="429"/>
      <c r="C51" s="612" t="s">
        <v>386</v>
      </c>
      <c r="D51" s="606" t="e">
        <f>'[10]HTCT thang'!D281</f>
        <v>#REF!</v>
      </c>
      <c r="E51" s="606" t="e">
        <f>'[10]HTCT thang'!E281</f>
        <v>#REF!</v>
      </c>
      <c r="F51" s="629">
        <v>0</v>
      </c>
      <c r="G51" s="629">
        <v>0</v>
      </c>
      <c r="H51" s="627">
        <f>6862941727.3845/1000000</f>
        <v>6862.9417273844992</v>
      </c>
      <c r="I51" s="627">
        <v>0</v>
      </c>
      <c r="J51" s="627">
        <v>0</v>
      </c>
      <c r="K51" s="641">
        <v>89.257886054356661</v>
      </c>
      <c r="L51" s="599"/>
      <c r="M51" s="586"/>
      <c r="N51" s="288" t="s">
        <v>540</v>
      </c>
    </row>
    <row r="52" spans="1:14">
      <c r="A52" s="607" t="s">
        <v>727</v>
      </c>
      <c r="B52" s="429" t="s">
        <v>409</v>
      </c>
      <c r="C52" s="496" t="s">
        <v>56</v>
      </c>
      <c r="D52" s="618" t="e">
        <f>'[10]HTCT thang'!D296</f>
        <v>#REF!</v>
      </c>
      <c r="E52" s="618" t="e">
        <f>'[10]HTCT thang'!E296</f>
        <v>#REF!</v>
      </c>
      <c r="F52" s="629">
        <v>0</v>
      </c>
      <c r="G52" s="629">
        <v>0</v>
      </c>
      <c r="H52" s="629">
        <v>0</v>
      </c>
      <c r="I52" s="627">
        <v>0</v>
      </c>
      <c r="J52" s="627">
        <v>0</v>
      </c>
      <c r="K52" s="634">
        <v>102.48</v>
      </c>
      <c r="L52" s="604"/>
      <c r="M52" s="594"/>
    </row>
  </sheetData>
  <mergeCells count="11">
    <mergeCell ref="I3:J3"/>
    <mergeCell ref="K3:K4"/>
    <mergeCell ref="L3:L4"/>
    <mergeCell ref="A1:M1"/>
    <mergeCell ref="A2:M2"/>
    <mergeCell ref="M3:M4"/>
    <mergeCell ref="A3:A4"/>
    <mergeCell ref="B3:B4"/>
    <mergeCell ref="C3:C4"/>
    <mergeCell ref="D3:E3"/>
    <mergeCell ref="F3:H3"/>
  </mergeCells>
  <pageMargins left="0.19685039370078741" right="0.2" top="0.34" bottom="0.19685039370078741" header="0.19685039370078741" footer="0.19685039370078741"/>
  <pageSetup paperSize="9" scale="85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92A5B-9676-4887-AA4A-05AE6D79A32D}">
  <dimension ref="A1:M46"/>
  <sheetViews>
    <sheetView tabSelected="1" zoomScalePageLayoutView="90" workbookViewId="0">
      <selection activeCell="F33" sqref="F33"/>
    </sheetView>
  </sheetViews>
  <sheetFormatPr defaultColWidth="11.375" defaultRowHeight="15.75"/>
  <cols>
    <col min="1" max="1" width="40" style="1" customWidth="1"/>
    <col min="2" max="2" width="8.5" style="1" customWidth="1"/>
    <col min="3" max="3" width="10.125" style="1" hidden="1" customWidth="1"/>
    <col min="4" max="4" width="11" style="1" hidden="1" customWidth="1"/>
    <col min="5" max="6" width="12.375" style="1" customWidth="1"/>
    <col min="7" max="9" width="11.75" style="1" customWidth="1"/>
    <col min="10" max="16384" width="11.375" style="1"/>
  </cols>
  <sheetData>
    <row r="1" spans="1:13" ht="32.25" customHeight="1">
      <c r="A1" s="746" t="s">
        <v>734</v>
      </c>
      <c r="B1" s="746"/>
      <c r="C1" s="746"/>
      <c r="D1" s="746"/>
      <c r="E1" s="746"/>
      <c r="F1" s="746"/>
      <c r="G1" s="746"/>
      <c r="H1" s="746"/>
    </row>
    <row r="2" spans="1:13" ht="24.95" customHeight="1">
      <c r="A2" s="2"/>
      <c r="B2" s="2"/>
      <c r="C2" s="2"/>
      <c r="D2" s="2"/>
      <c r="E2" s="2"/>
      <c r="F2" s="2"/>
      <c r="G2" s="2"/>
      <c r="H2" s="2"/>
    </row>
    <row r="3" spans="1:13">
      <c r="A3" s="2"/>
      <c r="B3" s="2"/>
      <c r="C3" s="2"/>
      <c r="D3" s="2"/>
      <c r="E3" s="3"/>
      <c r="F3" s="2"/>
      <c r="G3" s="2"/>
      <c r="H3" s="4"/>
    </row>
    <row r="4" spans="1:13" ht="24.95" customHeight="1">
      <c r="A4" s="5"/>
      <c r="B4" s="6" t="s">
        <v>0</v>
      </c>
      <c r="C4" s="747">
        <v>2023</v>
      </c>
      <c r="D4" s="747"/>
      <c r="E4" s="748">
        <v>2024</v>
      </c>
      <c r="F4" s="748"/>
      <c r="G4" s="748" t="s">
        <v>673</v>
      </c>
      <c r="H4" s="748"/>
      <c r="K4" s="7"/>
    </row>
    <row r="5" spans="1:13" ht="32.25" customHeight="1">
      <c r="A5" s="2"/>
      <c r="B5" s="8" t="s">
        <v>2</v>
      </c>
      <c r="C5" s="8" t="s">
        <v>574</v>
      </c>
      <c r="D5" s="9" t="s">
        <v>587</v>
      </c>
      <c r="E5" s="8" t="s">
        <v>574</v>
      </c>
      <c r="F5" s="9" t="s">
        <v>674</v>
      </c>
      <c r="G5" s="8" t="s">
        <v>574</v>
      </c>
      <c r="H5" s="9" t="s">
        <v>674</v>
      </c>
      <c r="K5" s="7"/>
    </row>
    <row r="6" spans="1:13" ht="19.5" customHeight="1">
      <c r="A6" s="391" t="s">
        <v>744</v>
      </c>
      <c r="B6" s="392" t="s">
        <v>3</v>
      </c>
      <c r="C6" s="685"/>
      <c r="D6" s="686"/>
      <c r="E6" s="402">
        <v>0</v>
      </c>
      <c r="F6" s="647">
        <v>52066.16</v>
      </c>
      <c r="G6" s="412">
        <v>0</v>
      </c>
      <c r="H6" s="400">
        <v>99.240000000000009</v>
      </c>
      <c r="K6" s="7"/>
    </row>
    <row r="7" spans="1:13" ht="19.5" customHeight="1">
      <c r="A7" s="394" t="s">
        <v>583</v>
      </c>
      <c r="B7" s="395" t="s">
        <v>3</v>
      </c>
      <c r="C7" s="685"/>
      <c r="D7" s="686"/>
      <c r="E7" s="402">
        <v>0</v>
      </c>
      <c r="F7" s="646">
        <v>28846.480000000003</v>
      </c>
      <c r="G7" s="646">
        <v>0</v>
      </c>
      <c r="H7" s="405">
        <v>99.52</v>
      </c>
      <c r="K7" s="7"/>
    </row>
    <row r="8" spans="1:13" ht="19.5" customHeight="1">
      <c r="A8" s="397" t="s">
        <v>584</v>
      </c>
      <c r="B8" s="395" t="s">
        <v>354</v>
      </c>
      <c r="C8" s="685"/>
      <c r="D8" s="686"/>
      <c r="E8" s="402">
        <v>0</v>
      </c>
      <c r="F8" s="405">
        <v>61.919790560234716</v>
      </c>
      <c r="G8" s="646">
        <v>0</v>
      </c>
      <c r="H8" s="405">
        <v>100.6829268292683</v>
      </c>
      <c r="K8" s="7"/>
    </row>
    <row r="9" spans="1:13" ht="19.5" customHeight="1">
      <c r="A9" s="397" t="s">
        <v>355</v>
      </c>
      <c r="B9" s="395" t="s">
        <v>14</v>
      </c>
      <c r="C9" s="685"/>
      <c r="D9" s="686"/>
      <c r="E9" s="402">
        <v>0</v>
      </c>
      <c r="F9" s="646">
        <v>178616.8</v>
      </c>
      <c r="G9" s="646">
        <v>0</v>
      </c>
      <c r="H9" s="405">
        <v>100.19</v>
      </c>
      <c r="K9" s="7"/>
    </row>
    <row r="10" spans="1:13" ht="19.5" customHeight="1">
      <c r="A10" s="394" t="s">
        <v>585</v>
      </c>
      <c r="B10" s="395" t="s">
        <v>3</v>
      </c>
      <c r="C10" s="685"/>
      <c r="D10" s="686"/>
      <c r="E10" s="402">
        <v>0</v>
      </c>
      <c r="F10" s="646">
        <v>7285.619999999999</v>
      </c>
      <c r="G10" s="646">
        <v>0</v>
      </c>
      <c r="H10" s="405">
        <v>98.297844782225042</v>
      </c>
      <c r="K10" s="7"/>
    </row>
    <row r="11" spans="1:13" ht="19.5" customHeight="1">
      <c r="A11" s="397" t="s">
        <v>584</v>
      </c>
      <c r="B11" s="395" t="s">
        <v>354</v>
      </c>
      <c r="C11" s="685"/>
      <c r="D11" s="686"/>
      <c r="E11" s="402">
        <v>0</v>
      </c>
      <c r="F11" s="405">
        <v>49.003145923064899</v>
      </c>
      <c r="G11" s="646">
        <v>0</v>
      </c>
      <c r="H11" s="405">
        <v>102.66</v>
      </c>
      <c r="K11" s="7"/>
    </row>
    <row r="12" spans="1:13" ht="19.5" customHeight="1">
      <c r="A12" s="397" t="s">
        <v>355</v>
      </c>
      <c r="B12" s="395" t="s">
        <v>14</v>
      </c>
      <c r="C12" s="685"/>
      <c r="D12" s="686"/>
      <c r="E12" s="402">
        <v>0</v>
      </c>
      <c r="F12" s="646">
        <v>35701.83</v>
      </c>
      <c r="G12" s="646">
        <v>0</v>
      </c>
      <c r="H12" s="405">
        <v>100.92</v>
      </c>
      <c r="K12" s="7"/>
    </row>
    <row r="13" spans="1:13" ht="19.5" customHeight="1">
      <c r="A13" s="398" t="s">
        <v>586</v>
      </c>
      <c r="B13" s="395" t="s">
        <v>3</v>
      </c>
      <c r="C13" s="685"/>
      <c r="D13" s="686"/>
      <c r="E13" s="402">
        <v>0</v>
      </c>
      <c r="F13" s="646">
        <v>7780.5399999999991</v>
      </c>
      <c r="G13" s="646">
        <v>0</v>
      </c>
      <c r="H13" s="405">
        <v>100.83</v>
      </c>
      <c r="K13" s="7"/>
    </row>
    <row r="14" spans="1:13" ht="19.5" customHeight="1">
      <c r="A14" s="397" t="s">
        <v>584</v>
      </c>
      <c r="B14" s="395" t="s">
        <v>354</v>
      </c>
      <c r="C14" s="685"/>
      <c r="D14" s="686"/>
      <c r="E14" s="402">
        <v>0</v>
      </c>
      <c r="F14" s="405">
        <v>228.0393905821447</v>
      </c>
      <c r="G14" s="646">
        <v>0</v>
      </c>
      <c r="H14" s="405">
        <v>97.99</v>
      </c>
      <c r="K14" s="7"/>
    </row>
    <row r="15" spans="1:13" ht="19.5" customHeight="1">
      <c r="A15" s="399" t="s">
        <v>355</v>
      </c>
      <c r="B15" s="395" t="s">
        <v>14</v>
      </c>
      <c r="C15" s="685"/>
      <c r="D15" s="686"/>
      <c r="E15" s="402">
        <v>0</v>
      </c>
      <c r="F15" s="646">
        <v>177426.96</v>
      </c>
      <c r="G15" s="646">
        <v>0</v>
      </c>
      <c r="H15" s="405">
        <v>98.8</v>
      </c>
      <c r="K15" s="7"/>
    </row>
    <row r="16" spans="1:13" ht="20.100000000000001" customHeight="1">
      <c r="A16" s="13" t="s">
        <v>731</v>
      </c>
      <c r="B16" s="14"/>
      <c r="C16" s="412"/>
      <c r="D16" s="412"/>
      <c r="E16" s="412"/>
      <c r="F16" s="412"/>
      <c r="G16" s="412"/>
      <c r="H16" s="412"/>
      <c r="I16" s="11"/>
      <c r="J16" s="12"/>
      <c r="K16" s="20"/>
      <c r="L16" s="20"/>
      <c r="M16" s="21"/>
    </row>
    <row r="17" spans="1:12" ht="20.100000000000001" customHeight="1">
      <c r="A17" s="13" t="s">
        <v>13</v>
      </c>
      <c r="B17" s="15" t="s">
        <v>14</v>
      </c>
      <c r="C17" s="400">
        <f>C20+C23+C27+C30</f>
        <v>10602</v>
      </c>
      <c r="D17" s="400">
        <f>D20+D23+D27+D30</f>
        <v>57170.17</v>
      </c>
      <c r="E17" s="647">
        <f>E20+E23+E27+E30</f>
        <v>10949.2</v>
      </c>
      <c r="F17" s="647">
        <f>F20+F23+F27+F30</f>
        <v>58618.73</v>
      </c>
      <c r="G17" s="401">
        <f>IFERROR(E17/C17%,"")</f>
        <v>103.2748538011696</v>
      </c>
      <c r="H17" s="393">
        <f>F17/D17%</f>
        <v>102.53376892179962</v>
      </c>
      <c r="I17" s="11"/>
      <c r="J17" s="12"/>
      <c r="K17" s="20"/>
      <c r="L17" s="20"/>
    </row>
    <row r="18" spans="1:12" ht="20.100000000000001" customHeight="1">
      <c r="A18" s="16" t="s">
        <v>15</v>
      </c>
      <c r="B18" s="17"/>
      <c r="C18" s="402"/>
      <c r="D18" s="402"/>
      <c r="E18" s="648"/>
      <c r="F18" s="648"/>
      <c r="G18" s="403" t="str">
        <f t="shared" ref="G18:G45" si="0">IFERROR(E18/C18%,"")</f>
        <v/>
      </c>
      <c r="H18" s="402"/>
      <c r="I18" s="11"/>
      <c r="J18" s="12"/>
      <c r="L18" s="21"/>
    </row>
    <row r="19" spans="1:12">
      <c r="A19" s="18" t="s">
        <v>16</v>
      </c>
      <c r="B19" s="19" t="s">
        <v>17</v>
      </c>
      <c r="C19" s="404"/>
      <c r="D19" s="405">
        <v>16500</v>
      </c>
      <c r="E19" s="402">
        <v>0</v>
      </c>
      <c r="F19" s="646">
        <v>15800</v>
      </c>
      <c r="G19" s="402">
        <v>0</v>
      </c>
      <c r="H19" s="396">
        <f>F19/D19%</f>
        <v>95.757575757575751</v>
      </c>
      <c r="I19" s="11"/>
      <c r="J19" s="12"/>
    </row>
    <row r="20" spans="1:12" ht="20.100000000000001" customHeight="1">
      <c r="A20" s="18" t="s">
        <v>18</v>
      </c>
      <c r="B20" s="19" t="s">
        <v>14</v>
      </c>
      <c r="C20" s="404">
        <v>107</v>
      </c>
      <c r="D20" s="405">
        <v>559</v>
      </c>
      <c r="E20" s="646">
        <v>104.5</v>
      </c>
      <c r="F20" s="646">
        <v>547.59999999999991</v>
      </c>
      <c r="G20" s="403">
        <f t="shared" si="0"/>
        <v>97.663551401869157</v>
      </c>
      <c r="H20" s="396">
        <f t="shared" ref="H20:H31" si="1">F20/D20%</f>
        <v>97.960644007155622</v>
      </c>
      <c r="I20" s="11"/>
      <c r="J20" s="12"/>
    </row>
    <row r="21" spans="1:12">
      <c r="A21" s="16" t="s">
        <v>19</v>
      </c>
      <c r="B21" s="17"/>
      <c r="C21" s="402"/>
      <c r="D21" s="402"/>
      <c r="E21" s="648"/>
      <c r="F21" s="648"/>
      <c r="G21" s="403" t="str">
        <f t="shared" si="0"/>
        <v/>
      </c>
      <c r="H21" s="402"/>
      <c r="I21" s="11"/>
      <c r="J21" s="12"/>
    </row>
    <row r="22" spans="1:12" ht="20.100000000000001" customHeight="1">
      <c r="A22" s="18" t="s">
        <v>20</v>
      </c>
      <c r="B22" s="19" t="s">
        <v>17</v>
      </c>
      <c r="C22" s="402"/>
      <c r="D22" s="405">
        <v>92800</v>
      </c>
      <c r="E22" s="402">
        <v>0</v>
      </c>
      <c r="F22" s="646">
        <v>88300</v>
      </c>
      <c r="G22" s="402">
        <v>0</v>
      </c>
      <c r="H22" s="396">
        <f t="shared" si="1"/>
        <v>95.150862068965523</v>
      </c>
      <c r="I22" s="11"/>
      <c r="J22" s="12"/>
    </row>
    <row r="23" spans="1:12">
      <c r="A23" s="18" t="s">
        <v>18</v>
      </c>
      <c r="B23" s="19" t="s">
        <v>14</v>
      </c>
      <c r="C23" s="404">
        <v>450</v>
      </c>
      <c r="D23" s="405">
        <v>2228</v>
      </c>
      <c r="E23" s="646">
        <v>432.7</v>
      </c>
      <c r="F23" s="646">
        <v>2154.5</v>
      </c>
      <c r="G23" s="403">
        <f t="shared" si="0"/>
        <v>96.155555555555551</v>
      </c>
      <c r="H23" s="396">
        <f t="shared" si="1"/>
        <v>96.701077199281869</v>
      </c>
      <c r="I23" s="11"/>
    </row>
    <row r="24" spans="1:12" ht="20.100000000000001" customHeight="1">
      <c r="A24" s="18" t="s">
        <v>21</v>
      </c>
      <c r="B24" s="19" t="s">
        <v>14</v>
      </c>
      <c r="C24" s="404">
        <v>4950</v>
      </c>
      <c r="D24" s="405">
        <v>25450</v>
      </c>
      <c r="E24" s="646">
        <v>5150</v>
      </c>
      <c r="F24" s="646">
        <v>26130</v>
      </c>
      <c r="G24" s="403">
        <f t="shared" si="0"/>
        <v>104.04040404040404</v>
      </c>
      <c r="H24" s="396">
        <f t="shared" si="1"/>
        <v>102.67190569744598</v>
      </c>
      <c r="I24" s="11"/>
    </row>
    <row r="25" spans="1:12">
      <c r="A25" s="16" t="s">
        <v>22</v>
      </c>
      <c r="B25" s="17">
        <v>0</v>
      </c>
      <c r="C25" s="402"/>
      <c r="D25" s="402"/>
      <c r="E25" s="648"/>
      <c r="F25" s="648"/>
      <c r="G25" s="403" t="str">
        <f t="shared" si="0"/>
        <v/>
      </c>
      <c r="H25" s="402"/>
      <c r="I25" s="11"/>
    </row>
    <row r="26" spans="1:12" s="10" customFormat="1">
      <c r="A26" s="18" t="s">
        <v>20</v>
      </c>
      <c r="B26" s="19" t="s">
        <v>17</v>
      </c>
      <c r="C26" s="404"/>
      <c r="D26" s="405">
        <v>476100</v>
      </c>
      <c r="E26" s="402">
        <v>0</v>
      </c>
      <c r="F26" s="646">
        <v>482100</v>
      </c>
      <c r="G26" s="402">
        <v>0</v>
      </c>
      <c r="H26" s="396">
        <f t="shared" si="1"/>
        <v>101.26023944549465</v>
      </c>
      <c r="I26" s="26"/>
    </row>
    <row r="27" spans="1:12" ht="20.100000000000001" customHeight="1">
      <c r="A27" s="18" t="s">
        <v>18</v>
      </c>
      <c r="B27" s="19" t="s">
        <v>14</v>
      </c>
      <c r="C27" s="404">
        <v>6930</v>
      </c>
      <c r="D27" s="405">
        <v>36512.28</v>
      </c>
      <c r="E27" s="646">
        <v>7332</v>
      </c>
      <c r="F27" s="646">
        <v>38852.520000000004</v>
      </c>
      <c r="G27" s="403">
        <f t="shared" si="0"/>
        <v>105.80086580086581</v>
      </c>
      <c r="H27" s="396">
        <f>F27/D27%</f>
        <v>106.409460050153</v>
      </c>
      <c r="I27" s="11"/>
    </row>
    <row r="28" spans="1:12">
      <c r="A28" s="16" t="s">
        <v>23</v>
      </c>
      <c r="B28" s="17"/>
      <c r="C28" s="402"/>
      <c r="D28" s="402"/>
      <c r="E28" s="648"/>
      <c r="F28" s="648"/>
      <c r="G28" s="403" t="str">
        <f t="shared" si="0"/>
        <v/>
      </c>
      <c r="H28" s="402"/>
      <c r="I28" s="11"/>
    </row>
    <row r="29" spans="1:12" s="10" customFormat="1" ht="30" customHeight="1">
      <c r="A29" s="22" t="s">
        <v>16</v>
      </c>
      <c r="B29" s="23" t="s">
        <v>24</v>
      </c>
      <c r="C29" s="402"/>
      <c r="D29" s="405">
        <v>11930</v>
      </c>
      <c r="E29" s="402">
        <v>0</v>
      </c>
      <c r="F29" s="646">
        <v>11700</v>
      </c>
      <c r="G29" s="402">
        <v>0</v>
      </c>
      <c r="H29" s="396">
        <f>F29/D29%</f>
        <v>98.072087175188599</v>
      </c>
      <c r="I29" s="11"/>
      <c r="J29" s="26"/>
    </row>
    <row r="30" spans="1:12" s="377" customFormat="1" ht="30.75" customHeight="1">
      <c r="A30" s="24" t="s">
        <v>25</v>
      </c>
      <c r="B30" s="23" t="s">
        <v>14</v>
      </c>
      <c r="C30" s="404">
        <v>3115</v>
      </c>
      <c r="D30" s="403">
        <v>17870.89</v>
      </c>
      <c r="E30" s="648">
        <v>3080</v>
      </c>
      <c r="F30" s="649">
        <v>17064.11</v>
      </c>
      <c r="G30" s="403">
        <f t="shared" si="0"/>
        <v>98.876404494382029</v>
      </c>
      <c r="H30" s="396">
        <f t="shared" si="1"/>
        <v>95.485507436954734</v>
      </c>
      <c r="I30" s="26"/>
      <c r="J30" s="26"/>
    </row>
    <row r="31" spans="1:12" s="10" customFormat="1" ht="30.75" customHeight="1">
      <c r="A31" s="22" t="s">
        <v>26</v>
      </c>
      <c r="B31" s="23" t="s">
        <v>27</v>
      </c>
      <c r="C31" s="404">
        <v>57150</v>
      </c>
      <c r="D31" s="405">
        <v>313576.69</v>
      </c>
      <c r="E31" s="646">
        <v>62100</v>
      </c>
      <c r="F31" s="646">
        <v>337116.13</v>
      </c>
      <c r="G31" s="403">
        <f t="shared" si="0"/>
        <v>108.66141732283465</v>
      </c>
      <c r="H31" s="396">
        <f t="shared" si="1"/>
        <v>107.50675695951762</v>
      </c>
      <c r="I31" s="26"/>
      <c r="J31" s="26"/>
    </row>
    <row r="32" spans="1:12" ht="30.75" customHeight="1">
      <c r="A32" s="16" t="s">
        <v>732</v>
      </c>
      <c r="B32" s="23"/>
      <c r="C32" s="404"/>
      <c r="D32" s="403"/>
      <c r="E32" s="649"/>
      <c r="F32" s="649"/>
      <c r="G32" s="403" t="str">
        <f t="shared" si="0"/>
        <v/>
      </c>
      <c r="H32" s="396"/>
      <c r="I32" s="11"/>
      <c r="J32" s="26"/>
    </row>
    <row r="33" spans="1:10" ht="33.75" customHeight="1">
      <c r="A33" s="25" t="s">
        <v>31</v>
      </c>
      <c r="B33" s="23" t="s">
        <v>3</v>
      </c>
      <c r="C33" s="404">
        <v>83</v>
      </c>
      <c r="D33" s="402">
        <v>414.4</v>
      </c>
      <c r="E33" s="402">
        <v>65</v>
      </c>
      <c r="F33" s="402">
        <v>394.90999999999997</v>
      </c>
      <c r="G33" s="403">
        <f t="shared" si="0"/>
        <v>78.313253012048193</v>
      </c>
      <c r="H33" s="396">
        <f t="shared" ref="H33:H43" si="2">F33/D33%</f>
        <v>95.296814671814658</v>
      </c>
      <c r="I33" s="11"/>
      <c r="J33" s="11"/>
    </row>
    <row r="34" spans="1:10" ht="24.95" customHeight="1">
      <c r="A34" s="25" t="s">
        <v>32</v>
      </c>
      <c r="B34" s="23" t="s">
        <v>33</v>
      </c>
      <c r="C34" s="404">
        <v>3509</v>
      </c>
      <c r="D34" s="402">
        <v>18472.099999999999</v>
      </c>
      <c r="E34" s="648">
        <v>3700</v>
      </c>
      <c r="F34" s="648">
        <v>19105.141960000001</v>
      </c>
      <c r="G34" s="403">
        <f t="shared" si="0"/>
        <v>105.44314619549728</v>
      </c>
      <c r="H34" s="396">
        <f t="shared" si="2"/>
        <v>103.42701674417096</v>
      </c>
      <c r="I34" s="11"/>
    </row>
    <row r="35" spans="1:10" s="10" customFormat="1" ht="24.95" customHeight="1">
      <c r="A35" s="25" t="s">
        <v>34</v>
      </c>
      <c r="B35" s="23" t="s">
        <v>35</v>
      </c>
      <c r="C35" s="404">
        <v>5796</v>
      </c>
      <c r="D35" s="402">
        <v>18639</v>
      </c>
      <c r="E35" s="648">
        <v>6063</v>
      </c>
      <c r="F35" s="648">
        <v>18940.379999999997</v>
      </c>
      <c r="G35" s="403">
        <f t="shared" si="0"/>
        <v>104.60662525879917</v>
      </c>
      <c r="H35" s="396">
        <f t="shared" si="2"/>
        <v>101.61693223885401</v>
      </c>
      <c r="I35" s="26"/>
    </row>
    <row r="36" spans="1:10" s="10" customFormat="1" ht="31.5" customHeight="1">
      <c r="A36" s="25" t="s">
        <v>746</v>
      </c>
      <c r="B36" s="23" t="s">
        <v>745</v>
      </c>
      <c r="C36" s="404"/>
      <c r="D36" s="402"/>
      <c r="E36" s="402">
        <v>89</v>
      </c>
      <c r="F36" s="402">
        <v>467.8</v>
      </c>
      <c r="G36" s="403">
        <v>143.55000000000001</v>
      </c>
      <c r="H36" s="396">
        <v>103.59</v>
      </c>
      <c r="I36" s="26"/>
    </row>
    <row r="37" spans="1:10" ht="31.5">
      <c r="A37" s="13" t="s">
        <v>733</v>
      </c>
      <c r="B37" s="27" t="s">
        <v>14</v>
      </c>
      <c r="C37" s="406">
        <f>C38+C42</f>
        <v>2133.4</v>
      </c>
      <c r="D37" s="406">
        <f>D38+D42</f>
        <v>9784.3000000000011</v>
      </c>
      <c r="E37" s="690">
        <f>E38+E42</f>
        <v>2202.8799999999997</v>
      </c>
      <c r="F37" s="650">
        <f>F38+F42</f>
        <v>10093.0327</v>
      </c>
      <c r="G37" s="401">
        <f t="shared" si="0"/>
        <v>103.25677322583668</v>
      </c>
      <c r="H37" s="393">
        <f t="shared" si="2"/>
        <v>103.15538873501424</v>
      </c>
      <c r="I37" s="11"/>
    </row>
    <row r="38" spans="1:10" ht="34.5" customHeight="1">
      <c r="A38" s="16" t="s">
        <v>36</v>
      </c>
      <c r="B38" s="27" t="s">
        <v>37</v>
      </c>
      <c r="C38" s="406">
        <f>C39+C40+C41</f>
        <v>113.4</v>
      </c>
      <c r="D38" s="406">
        <f>D39+D40+D41</f>
        <v>693.7</v>
      </c>
      <c r="E38" s="650">
        <f>E39+E40+E41</f>
        <v>116.67999999999999</v>
      </c>
      <c r="F38" s="650">
        <f>F39+F40+F41</f>
        <v>693.88</v>
      </c>
      <c r="G38" s="401">
        <f t="shared" si="0"/>
        <v>102.89241622574954</v>
      </c>
      <c r="H38" s="393">
        <f t="shared" si="2"/>
        <v>100.02594781605882</v>
      </c>
      <c r="I38" s="11"/>
    </row>
    <row r="39" spans="1:10" ht="24.95" customHeight="1">
      <c r="A39" s="25" t="s">
        <v>38</v>
      </c>
      <c r="B39" s="27" t="s">
        <v>37</v>
      </c>
      <c r="C39" s="406">
        <v>5.2</v>
      </c>
      <c r="D39" s="402">
        <v>160.44999999999999</v>
      </c>
      <c r="E39" s="648">
        <v>5.9</v>
      </c>
      <c r="F39" s="648">
        <v>160.9</v>
      </c>
      <c r="G39" s="403">
        <f t="shared" si="0"/>
        <v>113.46153846153845</v>
      </c>
      <c r="H39" s="396">
        <f t="shared" si="2"/>
        <v>100.28046120286695</v>
      </c>
      <c r="I39" s="11"/>
    </row>
    <row r="40" spans="1:10">
      <c r="A40" s="25" t="s">
        <v>39</v>
      </c>
      <c r="B40" s="27" t="s">
        <v>37</v>
      </c>
      <c r="C40" s="406">
        <v>6.7</v>
      </c>
      <c r="D40" s="402">
        <v>30.75</v>
      </c>
      <c r="E40" s="648">
        <v>6.68</v>
      </c>
      <c r="F40" s="648">
        <v>30.580000000000002</v>
      </c>
      <c r="G40" s="403">
        <f t="shared" si="0"/>
        <v>99.701492537313428</v>
      </c>
      <c r="H40" s="396">
        <f t="shared" si="2"/>
        <v>99.447154471544721</v>
      </c>
    </row>
    <row r="41" spans="1:10">
      <c r="A41" s="25" t="s">
        <v>40</v>
      </c>
      <c r="B41" s="27" t="s">
        <v>37</v>
      </c>
      <c r="C41" s="406">
        <v>101.5</v>
      </c>
      <c r="D41" s="402">
        <v>502.5</v>
      </c>
      <c r="E41" s="648">
        <v>104.1</v>
      </c>
      <c r="F41" s="648">
        <v>502.4</v>
      </c>
      <c r="G41" s="403">
        <f t="shared" si="0"/>
        <v>102.5615763546798</v>
      </c>
      <c r="H41" s="396">
        <f t="shared" si="2"/>
        <v>99.980099502487548</v>
      </c>
    </row>
    <row r="42" spans="1:10" ht="29.25" customHeight="1">
      <c r="A42" s="16" t="s">
        <v>41</v>
      </c>
      <c r="B42" s="27" t="s">
        <v>37</v>
      </c>
      <c r="C42" s="406">
        <f>C43+C44+C45</f>
        <v>2020</v>
      </c>
      <c r="D42" s="406">
        <f>D43+D44+D45</f>
        <v>9090.6</v>
      </c>
      <c r="E42" s="650">
        <f>E43+E44+E45</f>
        <v>2086.1999999999998</v>
      </c>
      <c r="F42" s="650">
        <f>F43+F44+F45</f>
        <v>9399.1527000000006</v>
      </c>
      <c r="G42" s="401">
        <f t="shared" si="0"/>
        <v>103.27722772277227</v>
      </c>
      <c r="H42" s="393">
        <f t="shared" si="2"/>
        <v>103.39419510263349</v>
      </c>
    </row>
    <row r="43" spans="1:10">
      <c r="A43" s="25" t="s">
        <v>38</v>
      </c>
      <c r="B43" s="27" t="s">
        <v>37</v>
      </c>
      <c r="C43" s="406">
        <v>2016.6</v>
      </c>
      <c r="D43" s="402">
        <v>9079.2000000000007</v>
      </c>
      <c r="E43" s="648">
        <v>2082.5</v>
      </c>
      <c r="F43" s="648">
        <v>9386.7826999999997</v>
      </c>
      <c r="G43" s="403">
        <f t="shared" si="0"/>
        <v>103.26787662402063</v>
      </c>
      <c r="H43" s="396">
        <f t="shared" si="2"/>
        <v>103.38777315181954</v>
      </c>
    </row>
    <row r="44" spans="1:10">
      <c r="A44" s="25" t="s">
        <v>39</v>
      </c>
      <c r="B44" s="27" t="s">
        <v>37</v>
      </c>
      <c r="C44" s="406">
        <v>1.4</v>
      </c>
      <c r="D44" s="407">
        <v>1.4</v>
      </c>
      <c r="E44" s="651">
        <v>1.5</v>
      </c>
      <c r="F44" s="651">
        <v>1.5</v>
      </c>
      <c r="G44" s="403">
        <f t="shared" si="0"/>
        <v>107.14285714285715</v>
      </c>
      <c r="H44" s="407" t="s">
        <v>475</v>
      </c>
    </row>
    <row r="45" spans="1:10">
      <c r="A45" s="25" t="s">
        <v>40</v>
      </c>
      <c r="B45" s="27" t="s">
        <v>37</v>
      </c>
      <c r="C45" s="406">
        <v>2</v>
      </c>
      <c r="D45" s="402">
        <v>10</v>
      </c>
      <c r="E45" s="648">
        <v>2.2000000000000002</v>
      </c>
      <c r="F45" s="648">
        <v>10.870000000000001</v>
      </c>
      <c r="G45" s="403">
        <f t="shared" si="0"/>
        <v>110</v>
      </c>
      <c r="H45" s="407">
        <f>F45/D45*100</f>
        <v>108.70000000000002</v>
      </c>
    </row>
    <row r="46" spans="1:10" ht="30.75" customHeight="1">
      <c r="A46" s="16" t="s">
        <v>747</v>
      </c>
      <c r="B46" s="27" t="s">
        <v>748</v>
      </c>
      <c r="C46" s="406">
        <f>C47+C48+C49</f>
        <v>0</v>
      </c>
      <c r="D46" s="406">
        <f>D47+D48+D49</f>
        <v>0</v>
      </c>
      <c r="E46" s="650">
        <v>340</v>
      </c>
      <c r="F46" s="650">
        <v>1690</v>
      </c>
      <c r="G46" s="401">
        <v>102.41</v>
      </c>
      <c r="H46" s="393">
        <v>101.99</v>
      </c>
    </row>
  </sheetData>
  <mergeCells count="4">
    <mergeCell ref="A1:H1"/>
    <mergeCell ref="C4:D4"/>
    <mergeCell ref="E4:F4"/>
    <mergeCell ref="G4:H4"/>
  </mergeCells>
  <pageMargins left="0.51181102362204722" right="0.23622047244094491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8E951-B60E-4370-9100-8305F633F701}">
  <sheetPr>
    <pageSetUpPr fitToPage="1"/>
  </sheetPr>
  <dimension ref="A1:F38"/>
  <sheetViews>
    <sheetView topLeftCell="A25" zoomScaleSheetLayoutView="100" workbookViewId="0">
      <selection activeCell="D28" sqref="D28"/>
    </sheetView>
  </sheetViews>
  <sheetFormatPr defaultColWidth="14.75" defaultRowHeight="16.5" customHeight="1"/>
  <cols>
    <col min="1" max="1" width="38.125" style="42" customWidth="1"/>
    <col min="2" max="2" width="7.75" style="42" customWidth="1"/>
    <col min="3" max="3" width="13.25" style="42" customWidth="1"/>
    <col min="4" max="4" width="11.5" style="42" customWidth="1"/>
    <col min="5" max="5" width="11.375" style="42" bestFit="1" customWidth="1"/>
    <col min="6" max="6" width="13.75" style="42" customWidth="1"/>
    <col min="7" max="16384" width="14.75" style="42"/>
  </cols>
  <sheetData>
    <row r="1" spans="1:6" ht="15.75">
      <c r="F1" s="43"/>
    </row>
    <row r="2" spans="1:6" ht="24.95" customHeight="1">
      <c r="A2" s="749" t="s">
        <v>675</v>
      </c>
      <c r="B2" s="749"/>
      <c r="C2" s="749"/>
      <c r="D2" s="749"/>
      <c r="E2" s="749"/>
      <c r="F2" s="749"/>
    </row>
    <row r="3" spans="1:6">
      <c r="A3" s="384"/>
      <c r="B3" s="384"/>
      <c r="C3" s="384"/>
      <c r="D3" s="384"/>
      <c r="E3" s="384"/>
      <c r="F3" s="384"/>
    </row>
    <row r="4" spans="1:6" ht="15.75">
      <c r="A4" s="44"/>
      <c r="B4" s="44"/>
      <c r="D4" s="45"/>
      <c r="E4" s="652"/>
      <c r="F4" s="408" t="s">
        <v>588</v>
      </c>
    </row>
    <row r="5" spans="1:6" ht="15.75">
      <c r="A5" s="750"/>
      <c r="B5" s="752" t="s">
        <v>447</v>
      </c>
      <c r="C5" s="752" t="s">
        <v>680</v>
      </c>
      <c r="D5" s="754" t="s">
        <v>662</v>
      </c>
      <c r="E5" s="754"/>
      <c r="F5" s="752" t="s">
        <v>676</v>
      </c>
    </row>
    <row r="6" spans="1:6" ht="80.099999999999994" customHeight="1">
      <c r="A6" s="751"/>
      <c r="B6" s="753"/>
      <c r="C6" s="753"/>
      <c r="D6" s="46" t="s">
        <v>441</v>
      </c>
      <c r="E6" s="46" t="s">
        <v>677</v>
      </c>
      <c r="F6" s="753"/>
    </row>
    <row r="7" spans="1:6" s="48" customFormat="1" ht="24.95" customHeight="1">
      <c r="A7" s="387" t="s">
        <v>57</v>
      </c>
      <c r="B7" s="387"/>
      <c r="C7" s="47">
        <v>112.71</v>
      </c>
      <c r="D7" s="47">
        <v>102.23</v>
      </c>
      <c r="E7" s="47">
        <v>111.06</v>
      </c>
      <c r="F7" s="47">
        <v>109.55</v>
      </c>
    </row>
    <row r="8" spans="1:6" ht="24.95" customHeight="1">
      <c r="A8" s="348" t="s">
        <v>58</v>
      </c>
      <c r="B8" s="349" t="s">
        <v>563</v>
      </c>
      <c r="C8" s="47">
        <v>92.19</v>
      </c>
      <c r="D8" s="47">
        <v>107.44</v>
      </c>
      <c r="E8" s="47">
        <v>108.65</v>
      </c>
      <c r="F8" s="47">
        <v>99.65</v>
      </c>
    </row>
    <row r="9" spans="1:6" ht="24.95" customHeight="1">
      <c r="A9" s="409" t="s">
        <v>59</v>
      </c>
      <c r="B9" s="352" t="s">
        <v>735</v>
      </c>
      <c r="C9" s="49">
        <v>92.19</v>
      </c>
      <c r="D9" s="49">
        <v>107.44</v>
      </c>
      <c r="E9" s="49">
        <v>108.65</v>
      </c>
      <c r="F9" s="49">
        <v>99.65</v>
      </c>
    </row>
    <row r="10" spans="1:6" ht="24.95" customHeight="1">
      <c r="A10" s="348" t="s">
        <v>60</v>
      </c>
      <c r="B10" s="349" t="s">
        <v>448</v>
      </c>
      <c r="C10" s="47">
        <v>112.76</v>
      </c>
      <c r="D10" s="47">
        <v>102.16</v>
      </c>
      <c r="E10" s="47">
        <v>111.05</v>
      </c>
      <c r="F10" s="47">
        <v>109.62</v>
      </c>
    </row>
    <row r="11" spans="1:6" ht="24.95" customHeight="1">
      <c r="A11" s="351" t="s">
        <v>61</v>
      </c>
      <c r="B11" s="352" t="s">
        <v>449</v>
      </c>
      <c r="C11" s="49">
        <v>117.12</v>
      </c>
      <c r="D11" s="49">
        <v>104.91</v>
      </c>
      <c r="E11" s="49">
        <v>127.99</v>
      </c>
      <c r="F11" s="49">
        <v>114.22</v>
      </c>
    </row>
    <row r="12" spans="1:6" ht="24.95" customHeight="1">
      <c r="A12" s="351" t="s">
        <v>62</v>
      </c>
      <c r="B12" s="352" t="s">
        <v>450</v>
      </c>
      <c r="C12" s="49">
        <v>100.5</v>
      </c>
      <c r="D12" s="49">
        <v>94.16</v>
      </c>
      <c r="E12" s="49">
        <v>127.42</v>
      </c>
      <c r="F12" s="49">
        <v>107.22</v>
      </c>
    </row>
    <row r="13" spans="1:6" s="50" customFormat="1" ht="24.95" customHeight="1">
      <c r="A13" s="351" t="s">
        <v>63</v>
      </c>
      <c r="B13" s="352" t="s">
        <v>451</v>
      </c>
      <c r="C13" s="49">
        <v>92.22</v>
      </c>
      <c r="D13" s="49">
        <v>91.92</v>
      </c>
      <c r="E13" s="49">
        <v>76.010000000000005</v>
      </c>
      <c r="F13" s="49">
        <v>96.7</v>
      </c>
    </row>
    <row r="14" spans="1:6" s="50" customFormat="1" ht="24.95" customHeight="1">
      <c r="A14" s="351" t="s">
        <v>64</v>
      </c>
      <c r="B14" s="352" t="s">
        <v>452</v>
      </c>
      <c r="C14" s="49">
        <v>106.14</v>
      </c>
      <c r="D14" s="49">
        <v>86.76</v>
      </c>
      <c r="E14" s="49">
        <v>84.26</v>
      </c>
      <c r="F14" s="49">
        <v>83.15</v>
      </c>
    </row>
    <row r="15" spans="1:6" s="50" customFormat="1" ht="51.75" customHeight="1">
      <c r="A15" s="351" t="s">
        <v>65</v>
      </c>
      <c r="B15" s="352" t="s">
        <v>453</v>
      </c>
      <c r="C15" s="49">
        <v>86.99</v>
      </c>
      <c r="D15" s="49">
        <v>78.25</v>
      </c>
      <c r="E15" s="49">
        <v>119.79</v>
      </c>
      <c r="F15" s="49">
        <v>121.12</v>
      </c>
    </row>
    <row r="16" spans="1:6" s="50" customFormat="1" ht="24.95" customHeight="1">
      <c r="A16" s="351" t="s">
        <v>66</v>
      </c>
      <c r="B16" s="352" t="s">
        <v>454</v>
      </c>
      <c r="C16" s="49">
        <v>119.81</v>
      </c>
      <c r="D16" s="49">
        <v>127.19</v>
      </c>
      <c r="E16" s="49">
        <v>112.35</v>
      </c>
      <c r="F16" s="49">
        <v>115.9</v>
      </c>
    </row>
    <row r="17" spans="1:6" ht="24.95" customHeight="1">
      <c r="A17" s="351" t="s">
        <v>67</v>
      </c>
      <c r="B17" s="352" t="s">
        <v>736</v>
      </c>
      <c r="C17" s="49">
        <v>116.54</v>
      </c>
      <c r="D17" s="49">
        <v>103.75</v>
      </c>
      <c r="E17" s="49">
        <v>114.34</v>
      </c>
      <c r="F17" s="49">
        <v>120.05</v>
      </c>
    </row>
    <row r="18" spans="1:6" ht="24.95" customHeight="1">
      <c r="A18" s="351" t="s">
        <v>68</v>
      </c>
      <c r="B18" s="352" t="s">
        <v>455</v>
      </c>
      <c r="C18" s="49">
        <v>118.13</v>
      </c>
      <c r="D18" s="49">
        <v>97.72</v>
      </c>
      <c r="E18" s="49">
        <v>114.11</v>
      </c>
      <c r="F18" s="49">
        <v>113.23</v>
      </c>
    </row>
    <row r="19" spans="1:6" ht="24.95" customHeight="1">
      <c r="A19" s="351" t="s">
        <v>69</v>
      </c>
      <c r="B19" s="352" t="s">
        <v>456</v>
      </c>
      <c r="C19" s="49">
        <v>91.83</v>
      </c>
      <c r="D19" s="49">
        <v>95.94</v>
      </c>
      <c r="E19" s="49">
        <v>85.13</v>
      </c>
      <c r="F19" s="49">
        <v>119.47</v>
      </c>
    </row>
    <row r="20" spans="1:6" ht="33" customHeight="1">
      <c r="A20" s="351" t="s">
        <v>70</v>
      </c>
      <c r="B20" s="352" t="s">
        <v>457</v>
      </c>
      <c r="C20" s="49">
        <v>134.31</v>
      </c>
      <c r="D20" s="49">
        <v>100.45</v>
      </c>
      <c r="E20" s="49">
        <v>132.74</v>
      </c>
      <c r="F20" s="49">
        <v>128.61000000000001</v>
      </c>
    </row>
    <row r="21" spans="1:6" ht="33" customHeight="1">
      <c r="A21" s="351" t="s">
        <v>71</v>
      </c>
      <c r="B21" s="352" t="s">
        <v>458</v>
      </c>
      <c r="C21" s="49">
        <v>102.2</v>
      </c>
      <c r="D21" s="49">
        <v>102.24</v>
      </c>
      <c r="E21" s="49">
        <v>103.78</v>
      </c>
      <c r="F21" s="49">
        <v>106.7</v>
      </c>
    </row>
    <row r="22" spans="1:6" ht="24.95" customHeight="1">
      <c r="A22" s="351" t="s">
        <v>72</v>
      </c>
      <c r="B22" s="352" t="s">
        <v>459</v>
      </c>
      <c r="C22" s="49">
        <v>94.77</v>
      </c>
      <c r="D22" s="49">
        <v>111.5</v>
      </c>
      <c r="E22" s="49">
        <v>149.83000000000001</v>
      </c>
      <c r="F22" s="49">
        <v>110.13</v>
      </c>
    </row>
    <row r="23" spans="1:6" ht="33" customHeight="1">
      <c r="A23" s="351" t="s">
        <v>73</v>
      </c>
      <c r="B23" s="352" t="s">
        <v>460</v>
      </c>
      <c r="C23" s="49">
        <v>129.94999999999999</v>
      </c>
      <c r="D23" s="49">
        <v>96.75</v>
      </c>
      <c r="E23" s="49">
        <v>104.38</v>
      </c>
      <c r="F23" s="49">
        <v>120.65</v>
      </c>
    </row>
    <row r="24" spans="1:6" ht="33" customHeight="1">
      <c r="A24" s="351" t="s">
        <v>74</v>
      </c>
      <c r="B24" s="352" t="s">
        <v>737</v>
      </c>
      <c r="C24" s="49">
        <v>115.73</v>
      </c>
      <c r="D24" s="49">
        <v>102.9</v>
      </c>
      <c r="E24" s="49">
        <v>119.7</v>
      </c>
      <c r="F24" s="49">
        <v>115.2</v>
      </c>
    </row>
    <row r="25" spans="1:6" ht="24.95" customHeight="1">
      <c r="A25" s="351" t="s">
        <v>75</v>
      </c>
      <c r="B25" s="352" t="s">
        <v>461</v>
      </c>
      <c r="C25" s="49">
        <v>111.03</v>
      </c>
      <c r="D25" s="49">
        <v>102.4</v>
      </c>
      <c r="E25" s="49">
        <v>138.38999999999999</v>
      </c>
      <c r="F25" s="49">
        <v>118.19</v>
      </c>
    </row>
    <row r="26" spans="1:6" ht="33" customHeight="1">
      <c r="A26" s="351" t="s">
        <v>76</v>
      </c>
      <c r="B26" s="352" t="s">
        <v>462</v>
      </c>
      <c r="C26" s="49">
        <v>142.65</v>
      </c>
      <c r="D26" s="49">
        <v>106.68</v>
      </c>
      <c r="E26" s="49">
        <v>147.07</v>
      </c>
      <c r="F26" s="49">
        <v>143.93</v>
      </c>
    </row>
    <row r="27" spans="1:6" ht="24.95" customHeight="1">
      <c r="A27" s="351" t="s">
        <v>77</v>
      </c>
      <c r="B27" s="352" t="s">
        <v>463</v>
      </c>
      <c r="C27" s="49">
        <v>127.42</v>
      </c>
      <c r="D27" s="49">
        <v>103.55</v>
      </c>
      <c r="E27" s="49">
        <v>82.5</v>
      </c>
      <c r="F27" s="49">
        <v>92.73</v>
      </c>
    </row>
    <row r="28" spans="1:6" ht="24.95" customHeight="1">
      <c r="A28" s="351" t="s">
        <v>78</v>
      </c>
      <c r="B28" s="352" t="s">
        <v>464</v>
      </c>
      <c r="C28" s="49">
        <v>102.73</v>
      </c>
      <c r="D28" s="49">
        <v>99.11</v>
      </c>
      <c r="E28" s="49">
        <v>98.42</v>
      </c>
      <c r="F28" s="49">
        <v>98.09</v>
      </c>
    </row>
    <row r="29" spans="1:6" ht="24.95" customHeight="1">
      <c r="A29" s="351" t="s">
        <v>79</v>
      </c>
      <c r="B29" s="352" t="s">
        <v>465</v>
      </c>
      <c r="C29" s="49">
        <v>79.11</v>
      </c>
      <c r="D29" s="49">
        <v>112.5</v>
      </c>
      <c r="E29" s="49">
        <v>92.44</v>
      </c>
      <c r="F29" s="49">
        <v>122.8</v>
      </c>
    </row>
    <row r="30" spans="1:6" ht="24.95" customHeight="1">
      <c r="A30" s="351" t="s">
        <v>80</v>
      </c>
      <c r="B30" s="352" t="s">
        <v>466</v>
      </c>
      <c r="C30" s="49">
        <v>83.87</v>
      </c>
      <c r="D30" s="49">
        <v>105.35</v>
      </c>
      <c r="E30" s="49">
        <v>68.37</v>
      </c>
      <c r="F30" s="49">
        <v>78.180000000000007</v>
      </c>
    </row>
    <row r="31" spans="1:6" ht="33" customHeight="1">
      <c r="A31" s="351" t="s">
        <v>81</v>
      </c>
      <c r="B31" s="352" t="s">
        <v>738</v>
      </c>
      <c r="C31" s="49">
        <v>186.47</v>
      </c>
      <c r="D31" s="49">
        <v>120.99</v>
      </c>
      <c r="E31" s="49">
        <v>121.73</v>
      </c>
      <c r="F31" s="49">
        <v>163.49</v>
      </c>
    </row>
    <row r="32" spans="1:6" ht="49.5" customHeight="1">
      <c r="A32" s="348" t="s">
        <v>82</v>
      </c>
      <c r="B32" s="349" t="s">
        <v>739</v>
      </c>
      <c r="C32" s="47">
        <v>112.32</v>
      </c>
      <c r="D32" s="47">
        <v>104.89</v>
      </c>
      <c r="E32" s="47">
        <v>112.04</v>
      </c>
      <c r="F32" s="47">
        <v>106.41</v>
      </c>
    </row>
    <row r="33" spans="1:6" ht="33" customHeight="1">
      <c r="A33" s="351" t="s">
        <v>82</v>
      </c>
      <c r="B33" s="352" t="s">
        <v>740</v>
      </c>
      <c r="C33" s="49">
        <v>112.32</v>
      </c>
      <c r="D33" s="49">
        <v>104.89</v>
      </c>
      <c r="E33" s="49">
        <v>112.04</v>
      </c>
      <c r="F33" s="49">
        <v>106.41</v>
      </c>
    </row>
    <row r="34" spans="1:6" ht="33" customHeight="1">
      <c r="A34" s="410" t="s">
        <v>83</v>
      </c>
      <c r="B34" s="349" t="s">
        <v>741</v>
      </c>
      <c r="C34" s="47">
        <v>103.64</v>
      </c>
      <c r="D34" s="47">
        <v>113.83</v>
      </c>
      <c r="E34" s="47">
        <v>110.55</v>
      </c>
      <c r="F34" s="47">
        <v>100.78</v>
      </c>
    </row>
    <row r="35" spans="1:6" ht="24.95" customHeight="1">
      <c r="A35" s="411" t="s">
        <v>84</v>
      </c>
      <c r="B35" s="687" t="s">
        <v>742</v>
      </c>
      <c r="C35" s="49">
        <v>112.51</v>
      </c>
      <c r="D35" s="49">
        <v>104.61</v>
      </c>
      <c r="E35" s="49">
        <v>109.03</v>
      </c>
      <c r="F35" s="49">
        <v>104.63</v>
      </c>
    </row>
    <row r="36" spans="1:6" ht="33" customHeight="1">
      <c r="A36" s="351" t="s">
        <v>85</v>
      </c>
      <c r="B36" s="352" t="s">
        <v>743</v>
      </c>
      <c r="C36" s="49">
        <v>96.15</v>
      </c>
      <c r="D36" s="49">
        <v>122.94</v>
      </c>
      <c r="E36" s="49">
        <v>111.85</v>
      </c>
      <c r="F36" s="49">
        <v>97.55</v>
      </c>
    </row>
    <row r="37" spans="1:6" ht="15.75">
      <c r="A37" s="43"/>
      <c r="B37" s="43"/>
      <c r="C37" s="43"/>
      <c r="D37" s="43"/>
      <c r="E37" s="43"/>
      <c r="F37" s="43"/>
    </row>
    <row r="38" spans="1:6" ht="15.75">
      <c r="A38" s="43"/>
      <c r="B38" s="43"/>
      <c r="C38" s="43"/>
      <c r="D38" s="43"/>
      <c r="E38" s="43"/>
      <c r="F38" s="43"/>
    </row>
  </sheetData>
  <mergeCells count="6">
    <mergeCell ref="A2:F2"/>
    <mergeCell ref="A5:A6"/>
    <mergeCell ref="C5:C6"/>
    <mergeCell ref="D5:E5"/>
    <mergeCell ref="F5:F6"/>
    <mergeCell ref="B5:B6"/>
  </mergeCells>
  <pageMargins left="0.59" right="0.3" top="0.5" bottom="0.5" header="0.43307086614173201" footer="0.31496062992126"/>
  <pageSetup paperSize="9" scale="81" firstPageNumber="1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5ED5A-324E-411C-AEDC-01D386D41E11}">
  <sheetPr>
    <pageSetUpPr fitToPage="1"/>
  </sheetPr>
  <dimension ref="A1:J16"/>
  <sheetViews>
    <sheetView workbookViewId="0">
      <selection activeCell="E14" sqref="E14"/>
    </sheetView>
  </sheetViews>
  <sheetFormatPr defaultRowHeight="18" customHeight="1"/>
  <cols>
    <col min="1" max="1" width="24.625" style="52" customWidth="1"/>
    <col min="2" max="2" width="10.375" style="52" customWidth="1"/>
    <col min="3" max="4" width="9.625" style="52" customWidth="1"/>
    <col min="5" max="5" width="10.375" style="52" bestFit="1" customWidth="1"/>
    <col min="6" max="7" width="11.625" style="52" customWidth="1"/>
    <col min="8" max="229" width="9" style="52"/>
    <col min="230" max="230" width="29.625" style="52" customWidth="1"/>
    <col min="231" max="231" width="9" style="52" bestFit="1" customWidth="1"/>
    <col min="232" max="232" width="6.875" style="52" bestFit="1" customWidth="1"/>
    <col min="233" max="233" width="6.125" style="52" bestFit="1" customWidth="1"/>
    <col min="234" max="234" width="6.625" style="52" bestFit="1" customWidth="1"/>
    <col min="235" max="236" width="9.375" style="52" customWidth="1"/>
    <col min="237" max="485" width="9" style="52"/>
    <col min="486" max="486" width="29.625" style="52" customWidth="1"/>
    <col min="487" max="487" width="9" style="52" bestFit="1" customWidth="1"/>
    <col min="488" max="488" width="6.875" style="52" bestFit="1" customWidth="1"/>
    <col min="489" max="489" width="6.125" style="52" bestFit="1" customWidth="1"/>
    <col min="490" max="490" width="6.625" style="52" bestFit="1" customWidth="1"/>
    <col min="491" max="492" width="9.375" style="52" customWidth="1"/>
    <col min="493" max="741" width="9" style="52"/>
    <col min="742" max="742" width="29.625" style="52" customWidth="1"/>
    <col min="743" max="743" width="9" style="52" bestFit="1" customWidth="1"/>
    <col min="744" max="744" width="6.875" style="52" bestFit="1" customWidth="1"/>
    <col min="745" max="745" width="6.125" style="52" bestFit="1" customWidth="1"/>
    <col min="746" max="746" width="6.625" style="52" bestFit="1" customWidth="1"/>
    <col min="747" max="748" width="9.375" style="52" customWidth="1"/>
    <col min="749" max="997" width="9" style="52"/>
    <col min="998" max="998" width="29.625" style="52" customWidth="1"/>
    <col min="999" max="999" width="9" style="52" bestFit="1" customWidth="1"/>
    <col min="1000" max="1000" width="6.875" style="52" bestFit="1" customWidth="1"/>
    <col min="1001" max="1001" width="6.125" style="52" bestFit="1" customWidth="1"/>
    <col min="1002" max="1002" width="6.625" style="52" bestFit="1" customWidth="1"/>
    <col min="1003" max="1004" width="9.375" style="52" customWidth="1"/>
    <col min="1005" max="1253" width="9" style="52"/>
    <col min="1254" max="1254" width="29.625" style="52" customWidth="1"/>
    <col min="1255" max="1255" width="9" style="52" bestFit="1" customWidth="1"/>
    <col min="1256" max="1256" width="6.875" style="52" bestFit="1" customWidth="1"/>
    <col min="1257" max="1257" width="6.125" style="52" bestFit="1" customWidth="1"/>
    <col min="1258" max="1258" width="6.625" style="52" bestFit="1" customWidth="1"/>
    <col min="1259" max="1260" width="9.375" style="52" customWidth="1"/>
    <col min="1261" max="1509" width="9" style="52"/>
    <col min="1510" max="1510" width="29.625" style="52" customWidth="1"/>
    <col min="1511" max="1511" width="9" style="52" bestFit="1" customWidth="1"/>
    <col min="1512" max="1512" width="6.875" style="52" bestFit="1" customWidth="1"/>
    <col min="1513" max="1513" width="6.125" style="52" bestFit="1" customWidth="1"/>
    <col min="1514" max="1514" width="6.625" style="52" bestFit="1" customWidth="1"/>
    <col min="1515" max="1516" width="9.375" style="52" customWidth="1"/>
    <col min="1517" max="1765" width="9" style="52"/>
    <col min="1766" max="1766" width="29.625" style="52" customWidth="1"/>
    <col min="1767" max="1767" width="9" style="52" bestFit="1" customWidth="1"/>
    <col min="1768" max="1768" width="6.875" style="52" bestFit="1" customWidth="1"/>
    <col min="1769" max="1769" width="6.125" style="52" bestFit="1" customWidth="1"/>
    <col min="1770" max="1770" width="6.625" style="52" bestFit="1" customWidth="1"/>
    <col min="1771" max="1772" width="9.375" style="52" customWidth="1"/>
    <col min="1773" max="2021" width="9" style="52"/>
    <col min="2022" max="2022" width="29.625" style="52" customWidth="1"/>
    <col min="2023" max="2023" width="9" style="52" bestFit="1" customWidth="1"/>
    <col min="2024" max="2024" width="6.875" style="52" bestFit="1" customWidth="1"/>
    <col min="2025" max="2025" width="6.125" style="52" bestFit="1" customWidth="1"/>
    <col min="2026" max="2026" width="6.625" style="52" bestFit="1" customWidth="1"/>
    <col min="2027" max="2028" width="9.375" style="52" customWidth="1"/>
    <col min="2029" max="2277" width="9" style="52"/>
    <col min="2278" max="2278" width="29.625" style="52" customWidth="1"/>
    <col min="2279" max="2279" width="9" style="52" bestFit="1" customWidth="1"/>
    <col min="2280" max="2280" width="6.875" style="52" bestFit="1" customWidth="1"/>
    <col min="2281" max="2281" width="6.125" style="52" bestFit="1" customWidth="1"/>
    <col min="2282" max="2282" width="6.625" style="52" bestFit="1" customWidth="1"/>
    <col min="2283" max="2284" width="9.375" style="52" customWidth="1"/>
    <col min="2285" max="2533" width="9" style="52"/>
    <col min="2534" max="2534" width="29.625" style="52" customWidth="1"/>
    <col min="2535" max="2535" width="9" style="52" bestFit="1" customWidth="1"/>
    <col min="2536" max="2536" width="6.875" style="52" bestFit="1" customWidth="1"/>
    <col min="2537" max="2537" width="6.125" style="52" bestFit="1" customWidth="1"/>
    <col min="2538" max="2538" width="6.625" style="52" bestFit="1" customWidth="1"/>
    <col min="2539" max="2540" width="9.375" style="52" customWidth="1"/>
    <col min="2541" max="2789" width="9" style="52"/>
    <col min="2790" max="2790" width="29.625" style="52" customWidth="1"/>
    <col min="2791" max="2791" width="9" style="52" bestFit="1" customWidth="1"/>
    <col min="2792" max="2792" width="6.875" style="52" bestFit="1" customWidth="1"/>
    <col min="2793" max="2793" width="6.125" style="52" bestFit="1" customWidth="1"/>
    <col min="2794" max="2794" width="6.625" style="52" bestFit="1" customWidth="1"/>
    <col min="2795" max="2796" width="9.375" style="52" customWidth="1"/>
    <col min="2797" max="3045" width="9" style="52"/>
    <col min="3046" max="3046" width="29.625" style="52" customWidth="1"/>
    <col min="3047" max="3047" width="9" style="52" bestFit="1" customWidth="1"/>
    <col min="3048" max="3048" width="6.875" style="52" bestFit="1" customWidth="1"/>
    <col min="3049" max="3049" width="6.125" style="52" bestFit="1" customWidth="1"/>
    <col min="3050" max="3050" width="6.625" style="52" bestFit="1" customWidth="1"/>
    <col min="3051" max="3052" width="9.375" style="52" customWidth="1"/>
    <col min="3053" max="3301" width="9" style="52"/>
    <col min="3302" max="3302" width="29.625" style="52" customWidth="1"/>
    <col min="3303" max="3303" width="9" style="52" bestFit="1" customWidth="1"/>
    <col min="3304" max="3304" width="6.875" style="52" bestFit="1" customWidth="1"/>
    <col min="3305" max="3305" width="6.125" style="52" bestFit="1" customWidth="1"/>
    <col min="3306" max="3306" width="6.625" style="52" bestFit="1" customWidth="1"/>
    <col min="3307" max="3308" width="9.375" style="52" customWidth="1"/>
    <col min="3309" max="3557" width="9" style="52"/>
    <col min="3558" max="3558" width="29.625" style="52" customWidth="1"/>
    <col min="3559" max="3559" width="9" style="52" bestFit="1" customWidth="1"/>
    <col min="3560" max="3560" width="6.875" style="52" bestFit="1" customWidth="1"/>
    <col min="3561" max="3561" width="6.125" style="52" bestFit="1" customWidth="1"/>
    <col min="3562" max="3562" width="6.625" style="52" bestFit="1" customWidth="1"/>
    <col min="3563" max="3564" width="9.375" style="52" customWidth="1"/>
    <col min="3565" max="3813" width="9" style="52"/>
    <col min="3814" max="3814" width="29.625" style="52" customWidth="1"/>
    <col min="3815" max="3815" width="9" style="52" bestFit="1" customWidth="1"/>
    <col min="3816" max="3816" width="6.875" style="52" bestFit="1" customWidth="1"/>
    <col min="3817" max="3817" width="6.125" style="52" bestFit="1" customWidth="1"/>
    <col min="3818" max="3818" width="6.625" style="52" bestFit="1" customWidth="1"/>
    <col min="3819" max="3820" width="9.375" style="52" customWidth="1"/>
    <col min="3821" max="4069" width="9" style="52"/>
    <col min="4070" max="4070" width="29.625" style="52" customWidth="1"/>
    <col min="4071" max="4071" width="9" style="52" bestFit="1" customWidth="1"/>
    <col min="4072" max="4072" width="6.875" style="52" bestFit="1" customWidth="1"/>
    <col min="4073" max="4073" width="6.125" style="52" bestFit="1" customWidth="1"/>
    <col min="4074" max="4074" width="6.625" style="52" bestFit="1" customWidth="1"/>
    <col min="4075" max="4076" width="9.375" style="52" customWidth="1"/>
    <col min="4077" max="4325" width="9" style="52"/>
    <col min="4326" max="4326" width="29.625" style="52" customWidth="1"/>
    <col min="4327" max="4327" width="9" style="52" bestFit="1" customWidth="1"/>
    <col min="4328" max="4328" width="6.875" style="52" bestFit="1" customWidth="1"/>
    <col min="4329" max="4329" width="6.125" style="52" bestFit="1" customWidth="1"/>
    <col min="4330" max="4330" width="6.625" style="52" bestFit="1" customWidth="1"/>
    <col min="4331" max="4332" width="9.375" style="52" customWidth="1"/>
    <col min="4333" max="4581" width="9" style="52"/>
    <col min="4582" max="4582" width="29.625" style="52" customWidth="1"/>
    <col min="4583" max="4583" width="9" style="52" bestFit="1" customWidth="1"/>
    <col min="4584" max="4584" width="6.875" style="52" bestFit="1" customWidth="1"/>
    <col min="4585" max="4585" width="6.125" style="52" bestFit="1" customWidth="1"/>
    <col min="4586" max="4586" width="6.625" style="52" bestFit="1" customWidth="1"/>
    <col min="4587" max="4588" width="9.375" style="52" customWidth="1"/>
    <col min="4589" max="4837" width="9" style="52"/>
    <col min="4838" max="4838" width="29.625" style="52" customWidth="1"/>
    <col min="4839" max="4839" width="9" style="52" bestFit="1" customWidth="1"/>
    <col min="4840" max="4840" width="6.875" style="52" bestFit="1" customWidth="1"/>
    <col min="4841" max="4841" width="6.125" style="52" bestFit="1" customWidth="1"/>
    <col min="4842" max="4842" width="6.625" style="52" bestFit="1" customWidth="1"/>
    <col min="4843" max="4844" width="9.375" style="52" customWidth="1"/>
    <col min="4845" max="5093" width="9" style="52"/>
    <col min="5094" max="5094" width="29.625" style="52" customWidth="1"/>
    <col min="5095" max="5095" width="9" style="52" bestFit="1" customWidth="1"/>
    <col min="5096" max="5096" width="6.875" style="52" bestFit="1" customWidth="1"/>
    <col min="5097" max="5097" width="6.125" style="52" bestFit="1" customWidth="1"/>
    <col min="5098" max="5098" width="6.625" style="52" bestFit="1" customWidth="1"/>
    <col min="5099" max="5100" width="9.375" style="52" customWidth="1"/>
    <col min="5101" max="5349" width="9" style="52"/>
    <col min="5350" max="5350" width="29.625" style="52" customWidth="1"/>
    <col min="5351" max="5351" width="9" style="52" bestFit="1" customWidth="1"/>
    <col min="5352" max="5352" width="6.875" style="52" bestFit="1" customWidth="1"/>
    <col min="5353" max="5353" width="6.125" style="52" bestFit="1" customWidth="1"/>
    <col min="5354" max="5354" width="6.625" style="52" bestFit="1" customWidth="1"/>
    <col min="5355" max="5356" width="9.375" style="52" customWidth="1"/>
    <col min="5357" max="5605" width="9" style="52"/>
    <col min="5606" max="5606" width="29.625" style="52" customWidth="1"/>
    <col min="5607" max="5607" width="9" style="52" bestFit="1" customWidth="1"/>
    <col min="5608" max="5608" width="6.875" style="52" bestFit="1" customWidth="1"/>
    <col min="5609" max="5609" width="6.125" style="52" bestFit="1" customWidth="1"/>
    <col min="5610" max="5610" width="6.625" style="52" bestFit="1" customWidth="1"/>
    <col min="5611" max="5612" width="9.375" style="52" customWidth="1"/>
    <col min="5613" max="5861" width="9" style="52"/>
    <col min="5862" max="5862" width="29.625" style="52" customWidth="1"/>
    <col min="5863" max="5863" width="9" style="52" bestFit="1" customWidth="1"/>
    <col min="5864" max="5864" width="6.875" style="52" bestFit="1" customWidth="1"/>
    <col min="5865" max="5865" width="6.125" style="52" bestFit="1" customWidth="1"/>
    <col min="5866" max="5866" width="6.625" style="52" bestFit="1" customWidth="1"/>
    <col min="5867" max="5868" width="9.375" style="52" customWidth="1"/>
    <col min="5869" max="6117" width="9" style="52"/>
    <col min="6118" max="6118" width="29.625" style="52" customWidth="1"/>
    <col min="6119" max="6119" width="9" style="52" bestFit="1" customWidth="1"/>
    <col min="6120" max="6120" width="6.875" style="52" bestFit="1" customWidth="1"/>
    <col min="6121" max="6121" width="6.125" style="52" bestFit="1" customWidth="1"/>
    <col min="6122" max="6122" width="6.625" style="52" bestFit="1" customWidth="1"/>
    <col min="6123" max="6124" width="9.375" style="52" customWidth="1"/>
    <col min="6125" max="6373" width="9" style="52"/>
    <col min="6374" max="6374" width="29.625" style="52" customWidth="1"/>
    <col min="6375" max="6375" width="9" style="52" bestFit="1" customWidth="1"/>
    <col min="6376" max="6376" width="6.875" style="52" bestFit="1" customWidth="1"/>
    <col min="6377" max="6377" width="6.125" style="52" bestFit="1" customWidth="1"/>
    <col min="6378" max="6378" width="6.625" style="52" bestFit="1" customWidth="1"/>
    <col min="6379" max="6380" width="9.375" style="52" customWidth="1"/>
    <col min="6381" max="6629" width="9" style="52"/>
    <col min="6630" max="6630" width="29.625" style="52" customWidth="1"/>
    <col min="6631" max="6631" width="9" style="52" bestFit="1" customWidth="1"/>
    <col min="6632" max="6632" width="6.875" style="52" bestFit="1" customWidth="1"/>
    <col min="6633" max="6633" width="6.125" style="52" bestFit="1" customWidth="1"/>
    <col min="6634" max="6634" width="6.625" style="52" bestFit="1" customWidth="1"/>
    <col min="6635" max="6636" width="9.375" style="52" customWidth="1"/>
    <col min="6637" max="6885" width="9" style="52"/>
    <col min="6886" max="6886" width="29.625" style="52" customWidth="1"/>
    <col min="6887" max="6887" width="9" style="52" bestFit="1" customWidth="1"/>
    <col min="6888" max="6888" width="6.875" style="52" bestFit="1" customWidth="1"/>
    <col min="6889" max="6889" width="6.125" style="52" bestFit="1" customWidth="1"/>
    <col min="6890" max="6890" width="6.625" style="52" bestFit="1" customWidth="1"/>
    <col min="6891" max="6892" width="9.375" style="52" customWidth="1"/>
    <col min="6893" max="7141" width="9" style="52"/>
    <col min="7142" max="7142" width="29.625" style="52" customWidth="1"/>
    <col min="7143" max="7143" width="9" style="52" bestFit="1" customWidth="1"/>
    <col min="7144" max="7144" width="6.875" style="52" bestFit="1" customWidth="1"/>
    <col min="7145" max="7145" width="6.125" style="52" bestFit="1" customWidth="1"/>
    <col min="7146" max="7146" width="6.625" style="52" bestFit="1" customWidth="1"/>
    <col min="7147" max="7148" width="9.375" style="52" customWidth="1"/>
    <col min="7149" max="7397" width="9" style="52"/>
    <col min="7398" max="7398" width="29.625" style="52" customWidth="1"/>
    <col min="7399" max="7399" width="9" style="52" bestFit="1" customWidth="1"/>
    <col min="7400" max="7400" width="6.875" style="52" bestFit="1" customWidth="1"/>
    <col min="7401" max="7401" width="6.125" style="52" bestFit="1" customWidth="1"/>
    <col min="7402" max="7402" width="6.625" style="52" bestFit="1" customWidth="1"/>
    <col min="7403" max="7404" width="9.375" style="52" customWidth="1"/>
    <col min="7405" max="7653" width="9" style="52"/>
    <col min="7654" max="7654" width="29.625" style="52" customWidth="1"/>
    <col min="7655" max="7655" width="9" style="52" bestFit="1" customWidth="1"/>
    <col min="7656" max="7656" width="6.875" style="52" bestFit="1" customWidth="1"/>
    <col min="7657" max="7657" width="6.125" style="52" bestFit="1" customWidth="1"/>
    <col min="7658" max="7658" width="6.625" style="52" bestFit="1" customWidth="1"/>
    <col min="7659" max="7660" width="9.375" style="52" customWidth="1"/>
    <col min="7661" max="7909" width="9" style="52"/>
    <col min="7910" max="7910" width="29.625" style="52" customWidth="1"/>
    <col min="7911" max="7911" width="9" style="52" bestFit="1" customWidth="1"/>
    <col min="7912" max="7912" width="6.875" style="52" bestFit="1" customWidth="1"/>
    <col min="7913" max="7913" width="6.125" style="52" bestFit="1" customWidth="1"/>
    <col min="7914" max="7914" width="6.625" style="52" bestFit="1" customWidth="1"/>
    <col min="7915" max="7916" width="9.375" style="52" customWidth="1"/>
    <col min="7917" max="8165" width="9" style="52"/>
    <col min="8166" max="8166" width="29.625" style="52" customWidth="1"/>
    <col min="8167" max="8167" width="9" style="52" bestFit="1" customWidth="1"/>
    <col min="8168" max="8168" width="6.875" style="52" bestFit="1" customWidth="1"/>
    <col min="8169" max="8169" width="6.125" style="52" bestFit="1" customWidth="1"/>
    <col min="8170" max="8170" width="6.625" style="52" bestFit="1" customWidth="1"/>
    <col min="8171" max="8172" width="9.375" style="52" customWidth="1"/>
    <col min="8173" max="8421" width="9" style="52"/>
    <col min="8422" max="8422" width="29.625" style="52" customWidth="1"/>
    <col min="8423" max="8423" width="9" style="52" bestFit="1" customWidth="1"/>
    <col min="8424" max="8424" width="6.875" style="52" bestFit="1" customWidth="1"/>
    <col min="8425" max="8425" width="6.125" style="52" bestFit="1" customWidth="1"/>
    <col min="8426" max="8426" width="6.625" style="52" bestFit="1" customWidth="1"/>
    <col min="8427" max="8428" width="9.375" style="52" customWidth="1"/>
    <col min="8429" max="8677" width="9" style="52"/>
    <col min="8678" max="8678" width="29.625" style="52" customWidth="1"/>
    <col min="8679" max="8679" width="9" style="52" bestFit="1" customWidth="1"/>
    <col min="8680" max="8680" width="6.875" style="52" bestFit="1" customWidth="1"/>
    <col min="8681" max="8681" width="6.125" style="52" bestFit="1" customWidth="1"/>
    <col min="8682" max="8682" width="6.625" style="52" bestFit="1" customWidth="1"/>
    <col min="8683" max="8684" width="9.375" style="52" customWidth="1"/>
    <col min="8685" max="8933" width="9" style="52"/>
    <col min="8934" max="8934" width="29.625" style="52" customWidth="1"/>
    <col min="8935" max="8935" width="9" style="52" bestFit="1" customWidth="1"/>
    <col min="8936" max="8936" width="6.875" style="52" bestFit="1" customWidth="1"/>
    <col min="8937" max="8937" width="6.125" style="52" bestFit="1" customWidth="1"/>
    <col min="8938" max="8938" width="6.625" style="52" bestFit="1" customWidth="1"/>
    <col min="8939" max="8940" width="9.375" style="52" customWidth="1"/>
    <col min="8941" max="9189" width="9" style="52"/>
    <col min="9190" max="9190" width="29.625" style="52" customWidth="1"/>
    <col min="9191" max="9191" width="9" style="52" bestFit="1" customWidth="1"/>
    <col min="9192" max="9192" width="6.875" style="52" bestFit="1" customWidth="1"/>
    <col min="9193" max="9193" width="6.125" style="52" bestFit="1" customWidth="1"/>
    <col min="9194" max="9194" width="6.625" style="52" bestFit="1" customWidth="1"/>
    <col min="9195" max="9196" width="9.375" style="52" customWidth="1"/>
    <col min="9197" max="9445" width="9" style="52"/>
    <col min="9446" max="9446" width="29.625" style="52" customWidth="1"/>
    <col min="9447" max="9447" width="9" style="52" bestFit="1" customWidth="1"/>
    <col min="9448" max="9448" width="6.875" style="52" bestFit="1" customWidth="1"/>
    <col min="9449" max="9449" width="6.125" style="52" bestFit="1" customWidth="1"/>
    <col min="9450" max="9450" width="6.625" style="52" bestFit="1" customWidth="1"/>
    <col min="9451" max="9452" width="9.375" style="52" customWidth="1"/>
    <col min="9453" max="9701" width="9" style="52"/>
    <col min="9702" max="9702" width="29.625" style="52" customWidth="1"/>
    <col min="9703" max="9703" width="9" style="52" bestFit="1" customWidth="1"/>
    <col min="9704" max="9704" width="6.875" style="52" bestFit="1" customWidth="1"/>
    <col min="9705" max="9705" width="6.125" style="52" bestFit="1" customWidth="1"/>
    <col min="9706" max="9706" width="6.625" style="52" bestFit="1" customWidth="1"/>
    <col min="9707" max="9708" width="9.375" style="52" customWidth="1"/>
    <col min="9709" max="9957" width="9" style="52"/>
    <col min="9958" max="9958" width="29.625" style="52" customWidth="1"/>
    <col min="9959" max="9959" width="9" style="52" bestFit="1" customWidth="1"/>
    <col min="9960" max="9960" width="6.875" style="52" bestFit="1" customWidth="1"/>
    <col min="9961" max="9961" width="6.125" style="52" bestFit="1" customWidth="1"/>
    <col min="9962" max="9962" width="6.625" style="52" bestFit="1" customWidth="1"/>
    <col min="9963" max="9964" width="9.375" style="52" customWidth="1"/>
    <col min="9965" max="10213" width="9" style="52"/>
    <col min="10214" max="10214" width="29.625" style="52" customWidth="1"/>
    <col min="10215" max="10215" width="9" style="52" bestFit="1" customWidth="1"/>
    <col min="10216" max="10216" width="6.875" style="52" bestFit="1" customWidth="1"/>
    <col min="10217" max="10217" width="6.125" style="52" bestFit="1" customWidth="1"/>
    <col min="10218" max="10218" width="6.625" style="52" bestFit="1" customWidth="1"/>
    <col min="10219" max="10220" width="9.375" style="52" customWidth="1"/>
    <col min="10221" max="10469" width="9" style="52"/>
    <col min="10470" max="10470" width="29.625" style="52" customWidth="1"/>
    <col min="10471" max="10471" width="9" style="52" bestFit="1" customWidth="1"/>
    <col min="10472" max="10472" width="6.875" style="52" bestFit="1" customWidth="1"/>
    <col min="10473" max="10473" width="6.125" style="52" bestFit="1" customWidth="1"/>
    <col min="10474" max="10474" width="6.625" style="52" bestFit="1" customWidth="1"/>
    <col min="10475" max="10476" width="9.375" style="52" customWidth="1"/>
    <col min="10477" max="10725" width="9" style="52"/>
    <col min="10726" max="10726" width="29.625" style="52" customWidth="1"/>
    <col min="10727" max="10727" width="9" style="52" bestFit="1" customWidth="1"/>
    <col min="10728" max="10728" width="6.875" style="52" bestFit="1" customWidth="1"/>
    <col min="10729" max="10729" width="6.125" style="52" bestFit="1" customWidth="1"/>
    <col min="10730" max="10730" width="6.625" style="52" bestFit="1" customWidth="1"/>
    <col min="10731" max="10732" width="9.375" style="52" customWidth="1"/>
    <col min="10733" max="10981" width="9" style="52"/>
    <col min="10982" max="10982" width="29.625" style="52" customWidth="1"/>
    <col min="10983" max="10983" width="9" style="52" bestFit="1" customWidth="1"/>
    <col min="10984" max="10984" width="6.875" style="52" bestFit="1" customWidth="1"/>
    <col min="10985" max="10985" width="6.125" style="52" bestFit="1" customWidth="1"/>
    <col min="10986" max="10986" width="6.625" style="52" bestFit="1" customWidth="1"/>
    <col min="10987" max="10988" width="9.375" style="52" customWidth="1"/>
    <col min="10989" max="11237" width="9" style="52"/>
    <col min="11238" max="11238" width="29.625" style="52" customWidth="1"/>
    <col min="11239" max="11239" width="9" style="52" bestFit="1" customWidth="1"/>
    <col min="11240" max="11240" width="6.875" style="52" bestFit="1" customWidth="1"/>
    <col min="11241" max="11241" width="6.125" style="52" bestFit="1" customWidth="1"/>
    <col min="11242" max="11242" width="6.625" style="52" bestFit="1" customWidth="1"/>
    <col min="11243" max="11244" width="9.375" style="52" customWidth="1"/>
    <col min="11245" max="11493" width="9" style="52"/>
    <col min="11494" max="11494" width="29.625" style="52" customWidth="1"/>
    <col min="11495" max="11495" width="9" style="52" bestFit="1" customWidth="1"/>
    <col min="11496" max="11496" width="6.875" style="52" bestFit="1" customWidth="1"/>
    <col min="11497" max="11497" width="6.125" style="52" bestFit="1" customWidth="1"/>
    <col min="11498" max="11498" width="6.625" style="52" bestFit="1" customWidth="1"/>
    <col min="11499" max="11500" width="9.375" style="52" customWidth="1"/>
    <col min="11501" max="11749" width="9" style="52"/>
    <col min="11750" max="11750" width="29.625" style="52" customWidth="1"/>
    <col min="11751" max="11751" width="9" style="52" bestFit="1" customWidth="1"/>
    <col min="11752" max="11752" width="6.875" style="52" bestFit="1" customWidth="1"/>
    <col min="11753" max="11753" width="6.125" style="52" bestFit="1" customWidth="1"/>
    <col min="11754" max="11754" width="6.625" style="52" bestFit="1" customWidth="1"/>
    <col min="11755" max="11756" width="9.375" style="52" customWidth="1"/>
    <col min="11757" max="12005" width="9" style="52"/>
    <col min="12006" max="12006" width="29.625" style="52" customWidth="1"/>
    <col min="12007" max="12007" width="9" style="52" bestFit="1" customWidth="1"/>
    <col min="12008" max="12008" width="6.875" style="52" bestFit="1" customWidth="1"/>
    <col min="12009" max="12009" width="6.125" style="52" bestFit="1" customWidth="1"/>
    <col min="12010" max="12010" width="6.625" style="52" bestFit="1" customWidth="1"/>
    <col min="12011" max="12012" width="9.375" style="52" customWidth="1"/>
    <col min="12013" max="12261" width="9" style="52"/>
    <col min="12262" max="12262" width="29.625" style="52" customWidth="1"/>
    <col min="12263" max="12263" width="9" style="52" bestFit="1" customWidth="1"/>
    <col min="12264" max="12264" width="6.875" style="52" bestFit="1" customWidth="1"/>
    <col min="12265" max="12265" width="6.125" style="52" bestFit="1" customWidth="1"/>
    <col min="12266" max="12266" width="6.625" style="52" bestFit="1" customWidth="1"/>
    <col min="12267" max="12268" width="9.375" style="52" customWidth="1"/>
    <col min="12269" max="12517" width="9" style="52"/>
    <col min="12518" max="12518" width="29.625" style="52" customWidth="1"/>
    <col min="12519" max="12519" width="9" style="52" bestFit="1" customWidth="1"/>
    <col min="12520" max="12520" width="6.875" style="52" bestFit="1" customWidth="1"/>
    <col min="12521" max="12521" width="6.125" style="52" bestFit="1" customWidth="1"/>
    <col min="12522" max="12522" width="6.625" style="52" bestFit="1" customWidth="1"/>
    <col min="12523" max="12524" width="9.375" style="52" customWidth="1"/>
    <col min="12525" max="12773" width="9" style="52"/>
    <col min="12774" max="12774" width="29.625" style="52" customWidth="1"/>
    <col min="12775" max="12775" width="9" style="52" bestFit="1" customWidth="1"/>
    <col min="12776" max="12776" width="6.875" style="52" bestFit="1" customWidth="1"/>
    <col min="12777" max="12777" width="6.125" style="52" bestFit="1" customWidth="1"/>
    <col min="12778" max="12778" width="6.625" style="52" bestFit="1" customWidth="1"/>
    <col min="12779" max="12780" width="9.375" style="52" customWidth="1"/>
    <col min="12781" max="13029" width="9" style="52"/>
    <col min="13030" max="13030" width="29.625" style="52" customWidth="1"/>
    <col min="13031" max="13031" width="9" style="52" bestFit="1" customWidth="1"/>
    <col min="13032" max="13032" width="6.875" style="52" bestFit="1" customWidth="1"/>
    <col min="13033" max="13033" width="6.125" style="52" bestFit="1" customWidth="1"/>
    <col min="13034" max="13034" width="6.625" style="52" bestFit="1" customWidth="1"/>
    <col min="13035" max="13036" width="9.375" style="52" customWidth="1"/>
    <col min="13037" max="13285" width="9" style="52"/>
    <col min="13286" max="13286" width="29.625" style="52" customWidth="1"/>
    <col min="13287" max="13287" width="9" style="52" bestFit="1" customWidth="1"/>
    <col min="13288" max="13288" width="6.875" style="52" bestFit="1" customWidth="1"/>
    <col min="13289" max="13289" width="6.125" style="52" bestFit="1" customWidth="1"/>
    <col min="13290" max="13290" width="6.625" style="52" bestFit="1" customWidth="1"/>
    <col min="13291" max="13292" width="9.375" style="52" customWidth="1"/>
    <col min="13293" max="13541" width="9" style="52"/>
    <col min="13542" max="13542" width="29.625" style="52" customWidth="1"/>
    <col min="13543" max="13543" width="9" style="52" bestFit="1" customWidth="1"/>
    <col min="13544" max="13544" width="6.875" style="52" bestFit="1" customWidth="1"/>
    <col min="13545" max="13545" width="6.125" style="52" bestFit="1" customWidth="1"/>
    <col min="13546" max="13546" width="6.625" style="52" bestFit="1" customWidth="1"/>
    <col min="13547" max="13548" width="9.375" style="52" customWidth="1"/>
    <col min="13549" max="13797" width="9" style="52"/>
    <col min="13798" max="13798" width="29.625" style="52" customWidth="1"/>
    <col min="13799" max="13799" width="9" style="52" bestFit="1" customWidth="1"/>
    <col min="13800" max="13800" width="6.875" style="52" bestFit="1" customWidth="1"/>
    <col min="13801" max="13801" width="6.125" style="52" bestFit="1" customWidth="1"/>
    <col min="13802" max="13802" width="6.625" style="52" bestFit="1" customWidth="1"/>
    <col min="13803" max="13804" width="9.375" style="52" customWidth="1"/>
    <col min="13805" max="14053" width="9" style="52"/>
    <col min="14054" max="14054" width="29.625" style="52" customWidth="1"/>
    <col min="14055" max="14055" width="9" style="52" bestFit="1" customWidth="1"/>
    <col min="14056" max="14056" width="6.875" style="52" bestFit="1" customWidth="1"/>
    <col min="14057" max="14057" width="6.125" style="52" bestFit="1" customWidth="1"/>
    <col min="14058" max="14058" width="6.625" style="52" bestFit="1" customWidth="1"/>
    <col min="14059" max="14060" width="9.375" style="52" customWidth="1"/>
    <col min="14061" max="14309" width="9" style="52"/>
    <col min="14310" max="14310" width="29.625" style="52" customWidth="1"/>
    <col min="14311" max="14311" width="9" style="52" bestFit="1" customWidth="1"/>
    <col min="14312" max="14312" width="6.875" style="52" bestFit="1" customWidth="1"/>
    <col min="14313" max="14313" width="6.125" style="52" bestFit="1" customWidth="1"/>
    <col min="14314" max="14314" width="6.625" style="52" bestFit="1" customWidth="1"/>
    <col min="14315" max="14316" width="9.375" style="52" customWidth="1"/>
    <col min="14317" max="14565" width="9" style="52"/>
    <col min="14566" max="14566" width="29.625" style="52" customWidth="1"/>
    <col min="14567" max="14567" width="9" style="52" bestFit="1" customWidth="1"/>
    <col min="14568" max="14568" width="6.875" style="52" bestFit="1" customWidth="1"/>
    <col min="14569" max="14569" width="6.125" style="52" bestFit="1" customWidth="1"/>
    <col min="14570" max="14570" width="6.625" style="52" bestFit="1" customWidth="1"/>
    <col min="14571" max="14572" width="9.375" style="52" customWidth="1"/>
    <col min="14573" max="14821" width="9" style="52"/>
    <col min="14822" max="14822" width="29.625" style="52" customWidth="1"/>
    <col min="14823" max="14823" width="9" style="52" bestFit="1" customWidth="1"/>
    <col min="14824" max="14824" width="6.875" style="52" bestFit="1" customWidth="1"/>
    <col min="14825" max="14825" width="6.125" style="52" bestFit="1" customWidth="1"/>
    <col min="14826" max="14826" width="6.625" style="52" bestFit="1" customWidth="1"/>
    <col min="14827" max="14828" width="9.375" style="52" customWidth="1"/>
    <col min="14829" max="15077" width="9" style="52"/>
    <col min="15078" max="15078" width="29.625" style="52" customWidth="1"/>
    <col min="15079" max="15079" width="9" style="52" bestFit="1" customWidth="1"/>
    <col min="15080" max="15080" width="6.875" style="52" bestFit="1" customWidth="1"/>
    <col min="15081" max="15081" width="6.125" style="52" bestFit="1" customWidth="1"/>
    <col min="15082" max="15082" width="6.625" style="52" bestFit="1" customWidth="1"/>
    <col min="15083" max="15084" width="9.375" style="52" customWidth="1"/>
    <col min="15085" max="15333" width="9" style="52"/>
    <col min="15334" max="15334" width="29.625" style="52" customWidth="1"/>
    <col min="15335" max="15335" width="9" style="52" bestFit="1" customWidth="1"/>
    <col min="15336" max="15336" width="6.875" style="52" bestFit="1" customWidth="1"/>
    <col min="15337" max="15337" width="6.125" style="52" bestFit="1" customWidth="1"/>
    <col min="15338" max="15338" width="6.625" style="52" bestFit="1" customWidth="1"/>
    <col min="15339" max="15340" width="9.375" style="52" customWidth="1"/>
    <col min="15341" max="15589" width="9" style="52"/>
    <col min="15590" max="15590" width="29.625" style="52" customWidth="1"/>
    <col min="15591" max="15591" width="9" style="52" bestFit="1" customWidth="1"/>
    <col min="15592" max="15592" width="6.875" style="52" bestFit="1" customWidth="1"/>
    <col min="15593" max="15593" width="6.125" style="52" bestFit="1" customWidth="1"/>
    <col min="15594" max="15594" width="6.625" style="52" bestFit="1" customWidth="1"/>
    <col min="15595" max="15596" width="9.375" style="52" customWidth="1"/>
    <col min="15597" max="15845" width="9" style="52"/>
    <col min="15846" max="15846" width="29.625" style="52" customWidth="1"/>
    <col min="15847" max="15847" width="9" style="52" bestFit="1" customWidth="1"/>
    <col min="15848" max="15848" width="6.875" style="52" bestFit="1" customWidth="1"/>
    <col min="15849" max="15849" width="6.125" style="52" bestFit="1" customWidth="1"/>
    <col min="15850" max="15850" width="6.625" style="52" bestFit="1" customWidth="1"/>
    <col min="15851" max="15852" width="9.375" style="52" customWidth="1"/>
    <col min="15853" max="16101" width="9" style="52"/>
    <col min="16102" max="16102" width="29.625" style="52" customWidth="1"/>
    <col min="16103" max="16103" width="9" style="52" bestFit="1" customWidth="1"/>
    <col min="16104" max="16104" width="6.875" style="52" bestFit="1" customWidth="1"/>
    <col min="16105" max="16105" width="6.125" style="52" bestFit="1" customWidth="1"/>
    <col min="16106" max="16106" width="6.625" style="52" bestFit="1" customWidth="1"/>
    <col min="16107" max="16108" width="9.375" style="52" customWidth="1"/>
    <col min="16109" max="16384" width="9" style="52"/>
  </cols>
  <sheetData>
    <row r="1" spans="1:10" s="42" customFormat="1" ht="50.1" customHeight="1">
      <c r="A1" s="755" t="s">
        <v>86</v>
      </c>
      <c r="B1" s="755"/>
      <c r="C1" s="755"/>
      <c r="D1" s="755"/>
      <c r="E1" s="755"/>
      <c r="F1" s="755"/>
      <c r="G1" s="755"/>
    </row>
    <row r="2" spans="1:10" ht="24.95" customHeight="1">
      <c r="A2" s="51"/>
      <c r="B2" s="51"/>
    </row>
    <row r="3" spans="1:10" ht="60" customHeight="1">
      <c r="A3" s="53"/>
      <c r="B3" s="413" t="s">
        <v>87</v>
      </c>
      <c r="C3" s="413" t="s">
        <v>589</v>
      </c>
      <c r="D3" s="413" t="s">
        <v>590</v>
      </c>
      <c r="E3" s="413" t="s">
        <v>678</v>
      </c>
      <c r="F3" s="414" t="s">
        <v>591</v>
      </c>
      <c r="G3" s="46" t="s">
        <v>676</v>
      </c>
    </row>
    <row r="4" spans="1:10" ht="24.95" customHeight="1">
      <c r="A4" s="351" t="s">
        <v>88</v>
      </c>
      <c r="B4" s="352" t="s">
        <v>14</v>
      </c>
      <c r="C4" s="415">
        <v>26689</v>
      </c>
      <c r="D4" s="415">
        <v>28000</v>
      </c>
      <c r="E4" s="415">
        <v>127930</v>
      </c>
      <c r="F4" s="416">
        <v>127.99414883890999</v>
      </c>
      <c r="G4" s="416">
        <v>114.22015481728199</v>
      </c>
      <c r="I4" s="54"/>
      <c r="J4" s="54"/>
    </row>
    <row r="5" spans="1:10" ht="24.95" customHeight="1">
      <c r="A5" s="351" t="s">
        <v>89</v>
      </c>
      <c r="B5" s="352" t="s">
        <v>90</v>
      </c>
      <c r="C5" s="415">
        <v>4791.2112767584495</v>
      </c>
      <c r="D5" s="415">
        <v>5264.6988410696276</v>
      </c>
      <c r="E5" s="415">
        <v>28010.232864201716</v>
      </c>
      <c r="F5" s="416">
        <v>62.552213085743048</v>
      </c>
      <c r="G5" s="416">
        <v>86.992344611317449</v>
      </c>
      <c r="I5" s="54"/>
      <c r="J5" s="54"/>
    </row>
    <row r="6" spans="1:10" ht="24.95" customHeight="1">
      <c r="A6" s="351" t="s">
        <v>91</v>
      </c>
      <c r="B6" s="352" t="s">
        <v>92</v>
      </c>
      <c r="C6" s="415">
        <v>919.88042209570904</v>
      </c>
      <c r="D6" s="415">
        <v>809.49477144422406</v>
      </c>
      <c r="E6" s="415">
        <v>3742.8462566399098</v>
      </c>
      <c r="F6" s="416">
        <v>81.770200956463597</v>
      </c>
      <c r="G6" s="416">
        <v>80.794005904078602</v>
      </c>
      <c r="H6" s="54"/>
      <c r="I6" s="54"/>
      <c r="J6" s="54"/>
    </row>
    <row r="7" spans="1:10" ht="24.95" customHeight="1">
      <c r="A7" s="351" t="s">
        <v>93</v>
      </c>
      <c r="B7" s="352" t="s">
        <v>94</v>
      </c>
      <c r="C7" s="415">
        <v>10030.731405343</v>
      </c>
      <c r="D7" s="415">
        <v>10271.746258163201</v>
      </c>
      <c r="E7" s="415">
        <v>39978.517869702999</v>
      </c>
      <c r="F7" s="416">
        <v>102.88130257391801</v>
      </c>
      <c r="G7" s="416">
        <v>107.447904540851</v>
      </c>
      <c r="H7" s="54"/>
      <c r="I7" s="54"/>
      <c r="J7" s="54"/>
    </row>
    <row r="8" spans="1:10" ht="24.95" customHeight="1">
      <c r="A8" s="351" t="s">
        <v>95</v>
      </c>
      <c r="B8" s="352" t="s">
        <v>96</v>
      </c>
      <c r="C8" s="415">
        <v>836489</v>
      </c>
      <c r="D8" s="415">
        <v>1003786.7999999999</v>
      </c>
      <c r="E8" s="415">
        <v>2868907.8</v>
      </c>
      <c r="F8" s="416">
        <v>247.95634646167221</v>
      </c>
      <c r="G8" s="416">
        <v>118.201897306484</v>
      </c>
      <c r="I8" s="54"/>
      <c r="J8" s="54"/>
    </row>
    <row r="9" spans="1:10" ht="24.95" customHeight="1">
      <c r="A9" s="351" t="s">
        <v>97</v>
      </c>
      <c r="B9" s="352" t="s">
        <v>96</v>
      </c>
      <c r="C9" s="415">
        <v>273637</v>
      </c>
      <c r="D9" s="415">
        <v>328364.39999999997</v>
      </c>
      <c r="E9" s="415">
        <v>1357213.4</v>
      </c>
      <c r="F9" s="416">
        <v>184.12681679526287</v>
      </c>
      <c r="G9" s="416">
        <v>113.40390509326568</v>
      </c>
      <c r="I9" s="54"/>
      <c r="J9" s="54"/>
    </row>
    <row r="10" spans="1:10" ht="24.95" customHeight="1">
      <c r="A10" s="351" t="s">
        <v>98</v>
      </c>
      <c r="B10" s="352" t="s">
        <v>96</v>
      </c>
      <c r="C10" s="415">
        <v>1693146</v>
      </c>
      <c r="D10" s="415">
        <v>2000000</v>
      </c>
      <c r="E10" s="415">
        <v>8073447</v>
      </c>
      <c r="F10" s="416">
        <v>552.86800276433996</v>
      </c>
      <c r="G10" s="416">
        <v>344.99536570347084</v>
      </c>
      <c r="H10" s="54"/>
      <c r="I10" s="54"/>
      <c r="J10" s="54"/>
    </row>
    <row r="11" spans="1:10" ht="31.5">
      <c r="A11" s="351" t="s">
        <v>99</v>
      </c>
      <c r="B11" s="352" t="s">
        <v>100</v>
      </c>
      <c r="C11" s="415">
        <f>12125561.3823968/1000</f>
        <v>12125.5613823968</v>
      </c>
      <c r="D11" s="415">
        <f>11425240.9535259/1000</f>
        <v>11425.240953525901</v>
      </c>
      <c r="E11" s="415">
        <f>59626527.9660058/1000</f>
        <v>59626.5279660058</v>
      </c>
      <c r="F11" s="416">
        <v>80.241652965436643</v>
      </c>
      <c r="G11" s="416">
        <v>101.39996098748495</v>
      </c>
      <c r="H11" s="54"/>
      <c r="I11" s="54"/>
      <c r="J11" s="54"/>
    </row>
    <row r="12" spans="1:10" ht="24.95" customHeight="1">
      <c r="A12" s="351" t="s">
        <v>101</v>
      </c>
      <c r="B12" s="352" t="s">
        <v>102</v>
      </c>
      <c r="C12" s="415">
        <v>3942</v>
      </c>
      <c r="D12" s="415">
        <v>4632</v>
      </c>
      <c r="E12" s="415">
        <v>13859</v>
      </c>
      <c r="F12" s="416">
        <v>108.83458646616501</v>
      </c>
      <c r="G12" s="416">
        <v>167.624185101416</v>
      </c>
      <c r="I12" s="54"/>
      <c r="J12" s="54"/>
    </row>
    <row r="13" spans="1:10" ht="24.95" customHeight="1">
      <c r="A13" s="351" t="s">
        <v>103</v>
      </c>
      <c r="B13" s="352" t="s">
        <v>96</v>
      </c>
      <c r="C13" s="415">
        <v>3022</v>
      </c>
      <c r="D13" s="415">
        <v>3141</v>
      </c>
      <c r="E13" s="415">
        <v>13528</v>
      </c>
      <c r="F13" s="416">
        <v>79.822109275730597</v>
      </c>
      <c r="G13" s="416">
        <v>90.102570933795107</v>
      </c>
      <c r="I13" s="54"/>
      <c r="J13" s="54"/>
    </row>
    <row r="14" spans="1:10" ht="24.95" customHeight="1">
      <c r="A14" s="351" t="s">
        <v>104</v>
      </c>
      <c r="B14" s="352" t="s">
        <v>96</v>
      </c>
      <c r="C14" s="415">
        <v>143073</v>
      </c>
      <c r="D14" s="415">
        <v>140916</v>
      </c>
      <c r="E14" s="415">
        <v>655175</v>
      </c>
      <c r="F14" s="416">
        <v>99.087987736704804</v>
      </c>
      <c r="G14" s="416">
        <v>99.186734630541096</v>
      </c>
      <c r="I14" s="54"/>
      <c r="J14" s="54"/>
    </row>
    <row r="15" spans="1:10" ht="25.5" customHeight="1">
      <c r="A15" s="351" t="s">
        <v>105</v>
      </c>
      <c r="B15" s="352" t="s">
        <v>106</v>
      </c>
      <c r="C15" s="415">
        <v>418.34195790693201</v>
      </c>
      <c r="D15" s="415">
        <v>438.783734311643</v>
      </c>
      <c r="E15" s="415">
        <v>1935.47368217803</v>
      </c>
      <c r="F15" s="416">
        <v>112.04052709344801</v>
      </c>
      <c r="G15" s="416">
        <v>106.409432357505</v>
      </c>
      <c r="I15" s="54"/>
      <c r="J15" s="54"/>
    </row>
    <row r="16" spans="1:10" ht="25.5" customHeight="1">
      <c r="A16" s="351" t="s">
        <v>107</v>
      </c>
      <c r="B16" s="352" t="s">
        <v>108</v>
      </c>
      <c r="C16" s="415">
        <v>2939.7915304584899</v>
      </c>
      <c r="D16" s="415">
        <v>3075.4592006888201</v>
      </c>
      <c r="E16" s="415">
        <v>13690.661374757799</v>
      </c>
      <c r="F16" s="416">
        <v>109.034914702931</v>
      </c>
      <c r="G16" s="416">
        <v>104.62769062079801</v>
      </c>
      <c r="I16" s="54"/>
      <c r="J16" s="54"/>
    </row>
  </sheetData>
  <mergeCells count="1">
    <mergeCell ref="A1:G1"/>
  </mergeCells>
  <pageMargins left="0.5" right="0.25" top="0.5" bottom="0.5" header="0.43307086614173201" footer="0.31496062992126"/>
  <pageSetup paperSize="9" firstPageNumber="19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FB0E1-970D-48DE-A954-DF97E9C857A4}">
  <dimension ref="A1:F23"/>
  <sheetViews>
    <sheetView workbookViewId="0">
      <selection activeCell="I10" sqref="I10"/>
    </sheetView>
  </sheetViews>
  <sheetFormatPr defaultRowHeight="15.75"/>
  <cols>
    <col min="1" max="1" width="35.125" style="345" customWidth="1"/>
    <col min="2" max="2" width="8.375" style="345" customWidth="1"/>
    <col min="3" max="3" width="12.75" style="345" customWidth="1"/>
    <col min="4" max="5" width="12.875" style="345" customWidth="1"/>
    <col min="6" max="6" width="20" style="345" customWidth="1"/>
    <col min="7" max="251" width="9" style="345"/>
    <col min="252" max="252" width="38.75" style="345" customWidth="1"/>
    <col min="253" max="253" width="9" style="345"/>
    <col min="254" max="258" width="12.75" style="345" customWidth="1"/>
    <col min="259" max="259" width="13.5" style="345" customWidth="1"/>
    <col min="260" max="507" width="9" style="345"/>
    <col min="508" max="508" width="38.75" style="345" customWidth="1"/>
    <col min="509" max="509" width="9" style="345"/>
    <col min="510" max="514" width="12.75" style="345" customWidth="1"/>
    <col min="515" max="515" width="13.5" style="345" customWidth="1"/>
    <col min="516" max="763" width="9" style="345"/>
    <col min="764" max="764" width="38.75" style="345" customWidth="1"/>
    <col min="765" max="765" width="9" style="345"/>
    <col min="766" max="770" width="12.75" style="345" customWidth="1"/>
    <col min="771" max="771" width="13.5" style="345" customWidth="1"/>
    <col min="772" max="1019" width="9" style="345"/>
    <col min="1020" max="1020" width="38.75" style="345" customWidth="1"/>
    <col min="1021" max="1021" width="9" style="345"/>
    <col min="1022" max="1026" width="12.75" style="345" customWidth="1"/>
    <col min="1027" max="1027" width="13.5" style="345" customWidth="1"/>
    <col min="1028" max="1275" width="9" style="345"/>
    <col min="1276" max="1276" width="38.75" style="345" customWidth="1"/>
    <col min="1277" max="1277" width="9" style="345"/>
    <col min="1278" max="1282" width="12.75" style="345" customWidth="1"/>
    <col min="1283" max="1283" width="13.5" style="345" customWidth="1"/>
    <col min="1284" max="1531" width="9" style="345"/>
    <col min="1532" max="1532" width="38.75" style="345" customWidth="1"/>
    <col min="1533" max="1533" width="9" style="345"/>
    <col min="1534" max="1538" width="12.75" style="345" customWidth="1"/>
    <col min="1539" max="1539" width="13.5" style="345" customWidth="1"/>
    <col min="1540" max="1787" width="9" style="345"/>
    <col min="1788" max="1788" width="38.75" style="345" customWidth="1"/>
    <col min="1789" max="1789" width="9" style="345"/>
    <col min="1790" max="1794" width="12.75" style="345" customWidth="1"/>
    <col min="1795" max="1795" width="13.5" style="345" customWidth="1"/>
    <col min="1796" max="2043" width="9" style="345"/>
    <col min="2044" max="2044" width="38.75" style="345" customWidth="1"/>
    <col min="2045" max="2045" width="9" style="345"/>
    <col min="2046" max="2050" width="12.75" style="345" customWidth="1"/>
    <col min="2051" max="2051" width="13.5" style="345" customWidth="1"/>
    <col min="2052" max="2299" width="9" style="345"/>
    <col min="2300" max="2300" width="38.75" style="345" customWidth="1"/>
    <col min="2301" max="2301" width="9" style="345"/>
    <col min="2302" max="2306" width="12.75" style="345" customWidth="1"/>
    <col min="2307" max="2307" width="13.5" style="345" customWidth="1"/>
    <col min="2308" max="2555" width="9" style="345"/>
    <col min="2556" max="2556" width="38.75" style="345" customWidth="1"/>
    <col min="2557" max="2557" width="9" style="345"/>
    <col min="2558" max="2562" width="12.75" style="345" customWidth="1"/>
    <col min="2563" max="2563" width="13.5" style="345" customWidth="1"/>
    <col min="2564" max="2811" width="9" style="345"/>
    <col min="2812" max="2812" width="38.75" style="345" customWidth="1"/>
    <col min="2813" max="2813" width="9" style="345"/>
    <col min="2814" max="2818" width="12.75" style="345" customWidth="1"/>
    <col min="2819" max="2819" width="13.5" style="345" customWidth="1"/>
    <col min="2820" max="3067" width="9" style="345"/>
    <col min="3068" max="3068" width="38.75" style="345" customWidth="1"/>
    <col min="3069" max="3069" width="9" style="345"/>
    <col min="3070" max="3074" width="12.75" style="345" customWidth="1"/>
    <col min="3075" max="3075" width="13.5" style="345" customWidth="1"/>
    <col min="3076" max="3323" width="9" style="345"/>
    <col min="3324" max="3324" width="38.75" style="345" customWidth="1"/>
    <col min="3325" max="3325" width="9" style="345"/>
    <col min="3326" max="3330" width="12.75" style="345" customWidth="1"/>
    <col min="3331" max="3331" width="13.5" style="345" customWidth="1"/>
    <col min="3332" max="3579" width="9" style="345"/>
    <col min="3580" max="3580" width="38.75" style="345" customWidth="1"/>
    <col min="3581" max="3581" width="9" style="345"/>
    <col min="3582" max="3586" width="12.75" style="345" customWidth="1"/>
    <col min="3587" max="3587" width="13.5" style="345" customWidth="1"/>
    <col min="3588" max="3835" width="9" style="345"/>
    <col min="3836" max="3836" width="38.75" style="345" customWidth="1"/>
    <col min="3837" max="3837" width="9" style="345"/>
    <col min="3838" max="3842" width="12.75" style="345" customWidth="1"/>
    <col min="3843" max="3843" width="13.5" style="345" customWidth="1"/>
    <col min="3844" max="4091" width="9" style="345"/>
    <col min="4092" max="4092" width="38.75" style="345" customWidth="1"/>
    <col min="4093" max="4093" width="9" style="345"/>
    <col min="4094" max="4098" width="12.75" style="345" customWidth="1"/>
    <col min="4099" max="4099" width="13.5" style="345" customWidth="1"/>
    <col min="4100" max="4347" width="9" style="345"/>
    <col min="4348" max="4348" width="38.75" style="345" customWidth="1"/>
    <col min="4349" max="4349" width="9" style="345"/>
    <col min="4350" max="4354" width="12.75" style="345" customWidth="1"/>
    <col min="4355" max="4355" width="13.5" style="345" customWidth="1"/>
    <col min="4356" max="4603" width="9" style="345"/>
    <col min="4604" max="4604" width="38.75" style="345" customWidth="1"/>
    <col min="4605" max="4605" width="9" style="345"/>
    <col min="4606" max="4610" width="12.75" style="345" customWidth="1"/>
    <col min="4611" max="4611" width="13.5" style="345" customWidth="1"/>
    <col min="4612" max="4859" width="9" style="345"/>
    <col min="4860" max="4860" width="38.75" style="345" customWidth="1"/>
    <col min="4861" max="4861" width="9" style="345"/>
    <col min="4862" max="4866" width="12.75" style="345" customWidth="1"/>
    <col min="4867" max="4867" width="13.5" style="345" customWidth="1"/>
    <col min="4868" max="5115" width="9" style="345"/>
    <col min="5116" max="5116" width="38.75" style="345" customWidth="1"/>
    <col min="5117" max="5117" width="9" style="345"/>
    <col min="5118" max="5122" width="12.75" style="345" customWidth="1"/>
    <col min="5123" max="5123" width="13.5" style="345" customWidth="1"/>
    <col min="5124" max="5371" width="9" style="345"/>
    <col min="5372" max="5372" width="38.75" style="345" customWidth="1"/>
    <col min="5373" max="5373" width="9" style="345"/>
    <col min="5374" max="5378" width="12.75" style="345" customWidth="1"/>
    <col min="5379" max="5379" width="13.5" style="345" customWidth="1"/>
    <col min="5380" max="5627" width="9" style="345"/>
    <col min="5628" max="5628" width="38.75" style="345" customWidth="1"/>
    <col min="5629" max="5629" width="9" style="345"/>
    <col min="5630" max="5634" width="12.75" style="345" customWidth="1"/>
    <col min="5635" max="5635" width="13.5" style="345" customWidth="1"/>
    <col min="5636" max="5883" width="9" style="345"/>
    <col min="5884" max="5884" width="38.75" style="345" customWidth="1"/>
    <col min="5885" max="5885" width="9" style="345"/>
    <col min="5886" max="5890" width="12.75" style="345" customWidth="1"/>
    <col min="5891" max="5891" width="13.5" style="345" customWidth="1"/>
    <col min="5892" max="6139" width="9" style="345"/>
    <col min="6140" max="6140" width="38.75" style="345" customWidth="1"/>
    <col min="6141" max="6141" width="9" style="345"/>
    <col min="6142" max="6146" width="12.75" style="345" customWidth="1"/>
    <col min="6147" max="6147" width="13.5" style="345" customWidth="1"/>
    <col min="6148" max="6395" width="9" style="345"/>
    <col min="6396" max="6396" width="38.75" style="345" customWidth="1"/>
    <col min="6397" max="6397" width="9" style="345"/>
    <col min="6398" max="6402" width="12.75" style="345" customWidth="1"/>
    <col min="6403" max="6403" width="13.5" style="345" customWidth="1"/>
    <col min="6404" max="6651" width="9" style="345"/>
    <col min="6652" max="6652" width="38.75" style="345" customWidth="1"/>
    <col min="6653" max="6653" width="9" style="345"/>
    <col min="6654" max="6658" width="12.75" style="345" customWidth="1"/>
    <col min="6659" max="6659" width="13.5" style="345" customWidth="1"/>
    <col min="6660" max="6907" width="9" style="345"/>
    <col min="6908" max="6908" width="38.75" style="345" customWidth="1"/>
    <col min="6909" max="6909" width="9" style="345"/>
    <col min="6910" max="6914" width="12.75" style="345" customWidth="1"/>
    <col min="6915" max="6915" width="13.5" style="345" customWidth="1"/>
    <col min="6916" max="7163" width="9" style="345"/>
    <col min="7164" max="7164" width="38.75" style="345" customWidth="1"/>
    <col min="7165" max="7165" width="9" style="345"/>
    <col min="7166" max="7170" width="12.75" style="345" customWidth="1"/>
    <col min="7171" max="7171" width="13.5" style="345" customWidth="1"/>
    <col min="7172" max="7419" width="9" style="345"/>
    <col min="7420" max="7420" width="38.75" style="345" customWidth="1"/>
    <col min="7421" max="7421" width="9" style="345"/>
    <col min="7422" max="7426" width="12.75" style="345" customWidth="1"/>
    <col min="7427" max="7427" width="13.5" style="345" customWidth="1"/>
    <col min="7428" max="7675" width="9" style="345"/>
    <col min="7676" max="7676" width="38.75" style="345" customWidth="1"/>
    <col min="7677" max="7677" width="9" style="345"/>
    <col min="7678" max="7682" width="12.75" style="345" customWidth="1"/>
    <col min="7683" max="7683" width="13.5" style="345" customWidth="1"/>
    <col min="7684" max="7931" width="9" style="345"/>
    <col min="7932" max="7932" width="38.75" style="345" customWidth="1"/>
    <col min="7933" max="7933" width="9" style="345"/>
    <col min="7934" max="7938" width="12.75" style="345" customWidth="1"/>
    <col min="7939" max="7939" width="13.5" style="345" customWidth="1"/>
    <col min="7940" max="8187" width="9" style="345"/>
    <col min="8188" max="8188" width="38.75" style="345" customWidth="1"/>
    <col min="8189" max="8189" width="9" style="345"/>
    <col min="8190" max="8194" width="12.75" style="345" customWidth="1"/>
    <col min="8195" max="8195" width="13.5" style="345" customWidth="1"/>
    <col min="8196" max="8443" width="9" style="345"/>
    <col min="8444" max="8444" width="38.75" style="345" customWidth="1"/>
    <col min="8445" max="8445" width="9" style="345"/>
    <col min="8446" max="8450" width="12.75" style="345" customWidth="1"/>
    <col min="8451" max="8451" width="13.5" style="345" customWidth="1"/>
    <col min="8452" max="8699" width="9" style="345"/>
    <col min="8700" max="8700" width="38.75" style="345" customWidth="1"/>
    <col min="8701" max="8701" width="9" style="345"/>
    <col min="8702" max="8706" width="12.75" style="345" customWidth="1"/>
    <col min="8707" max="8707" width="13.5" style="345" customWidth="1"/>
    <col min="8708" max="8955" width="9" style="345"/>
    <col min="8956" max="8956" width="38.75" style="345" customWidth="1"/>
    <col min="8957" max="8957" width="9" style="345"/>
    <col min="8958" max="8962" width="12.75" style="345" customWidth="1"/>
    <col min="8963" max="8963" width="13.5" style="345" customWidth="1"/>
    <col min="8964" max="9211" width="9" style="345"/>
    <col min="9212" max="9212" width="38.75" style="345" customWidth="1"/>
    <col min="9213" max="9213" width="9" style="345"/>
    <col min="9214" max="9218" width="12.75" style="345" customWidth="1"/>
    <col min="9219" max="9219" width="13.5" style="345" customWidth="1"/>
    <col min="9220" max="9467" width="9" style="345"/>
    <col min="9468" max="9468" width="38.75" style="345" customWidth="1"/>
    <col min="9469" max="9469" width="9" style="345"/>
    <col min="9470" max="9474" width="12.75" style="345" customWidth="1"/>
    <col min="9475" max="9475" width="13.5" style="345" customWidth="1"/>
    <col min="9476" max="9723" width="9" style="345"/>
    <col min="9724" max="9724" width="38.75" style="345" customWidth="1"/>
    <col min="9725" max="9725" width="9" style="345"/>
    <col min="9726" max="9730" width="12.75" style="345" customWidth="1"/>
    <col min="9731" max="9731" width="13.5" style="345" customWidth="1"/>
    <col min="9732" max="9979" width="9" style="345"/>
    <col min="9980" max="9980" width="38.75" style="345" customWidth="1"/>
    <col min="9981" max="9981" width="9" style="345"/>
    <col min="9982" max="9986" width="12.75" style="345" customWidth="1"/>
    <col min="9987" max="9987" width="13.5" style="345" customWidth="1"/>
    <col min="9988" max="10235" width="9" style="345"/>
    <col min="10236" max="10236" width="38.75" style="345" customWidth="1"/>
    <col min="10237" max="10237" width="9" style="345"/>
    <col min="10238" max="10242" width="12.75" style="345" customWidth="1"/>
    <col min="10243" max="10243" width="13.5" style="345" customWidth="1"/>
    <col min="10244" max="10491" width="9" style="345"/>
    <col min="10492" max="10492" width="38.75" style="345" customWidth="1"/>
    <col min="10493" max="10493" width="9" style="345"/>
    <col min="10494" max="10498" width="12.75" style="345" customWidth="1"/>
    <col min="10499" max="10499" width="13.5" style="345" customWidth="1"/>
    <col min="10500" max="10747" width="9" style="345"/>
    <col min="10748" max="10748" width="38.75" style="345" customWidth="1"/>
    <col min="10749" max="10749" width="9" style="345"/>
    <col min="10750" max="10754" width="12.75" style="345" customWidth="1"/>
    <col min="10755" max="10755" width="13.5" style="345" customWidth="1"/>
    <col min="10756" max="11003" width="9" style="345"/>
    <col min="11004" max="11004" width="38.75" style="345" customWidth="1"/>
    <col min="11005" max="11005" width="9" style="345"/>
    <col min="11006" max="11010" width="12.75" style="345" customWidth="1"/>
    <col min="11011" max="11011" width="13.5" style="345" customWidth="1"/>
    <col min="11012" max="11259" width="9" style="345"/>
    <col min="11260" max="11260" width="38.75" style="345" customWidth="1"/>
    <col min="11261" max="11261" width="9" style="345"/>
    <col min="11262" max="11266" width="12.75" style="345" customWidth="1"/>
    <col min="11267" max="11267" width="13.5" style="345" customWidth="1"/>
    <col min="11268" max="11515" width="9" style="345"/>
    <col min="11516" max="11516" width="38.75" style="345" customWidth="1"/>
    <col min="11517" max="11517" width="9" style="345"/>
    <col min="11518" max="11522" width="12.75" style="345" customWidth="1"/>
    <col min="11523" max="11523" width="13.5" style="345" customWidth="1"/>
    <col min="11524" max="11771" width="9" style="345"/>
    <col min="11772" max="11772" width="38.75" style="345" customWidth="1"/>
    <col min="11773" max="11773" width="9" style="345"/>
    <col min="11774" max="11778" width="12.75" style="345" customWidth="1"/>
    <col min="11779" max="11779" width="13.5" style="345" customWidth="1"/>
    <col min="11780" max="12027" width="9" style="345"/>
    <col min="12028" max="12028" width="38.75" style="345" customWidth="1"/>
    <col min="12029" max="12029" width="9" style="345"/>
    <col min="12030" max="12034" width="12.75" style="345" customWidth="1"/>
    <col min="12035" max="12035" width="13.5" style="345" customWidth="1"/>
    <col min="12036" max="12283" width="9" style="345"/>
    <col min="12284" max="12284" width="38.75" style="345" customWidth="1"/>
    <col min="12285" max="12285" width="9" style="345"/>
    <col min="12286" max="12290" width="12.75" style="345" customWidth="1"/>
    <col min="12291" max="12291" width="13.5" style="345" customWidth="1"/>
    <col min="12292" max="12539" width="9" style="345"/>
    <col min="12540" max="12540" width="38.75" style="345" customWidth="1"/>
    <col min="12541" max="12541" width="9" style="345"/>
    <col min="12542" max="12546" width="12.75" style="345" customWidth="1"/>
    <col min="12547" max="12547" width="13.5" style="345" customWidth="1"/>
    <col min="12548" max="12795" width="9" style="345"/>
    <col min="12796" max="12796" width="38.75" style="345" customWidth="1"/>
    <col min="12797" max="12797" width="9" style="345"/>
    <col min="12798" max="12802" width="12.75" style="345" customWidth="1"/>
    <col min="12803" max="12803" width="13.5" style="345" customWidth="1"/>
    <col min="12804" max="13051" width="9" style="345"/>
    <col min="13052" max="13052" width="38.75" style="345" customWidth="1"/>
    <col min="13053" max="13053" width="9" style="345"/>
    <col min="13054" max="13058" width="12.75" style="345" customWidth="1"/>
    <col min="13059" max="13059" width="13.5" style="345" customWidth="1"/>
    <col min="13060" max="13307" width="9" style="345"/>
    <col min="13308" max="13308" width="38.75" style="345" customWidth="1"/>
    <col min="13309" max="13309" width="9" style="345"/>
    <col min="13310" max="13314" width="12.75" style="345" customWidth="1"/>
    <col min="13315" max="13315" width="13.5" style="345" customWidth="1"/>
    <col min="13316" max="13563" width="9" style="345"/>
    <col min="13564" max="13564" width="38.75" style="345" customWidth="1"/>
    <col min="13565" max="13565" width="9" style="345"/>
    <col min="13566" max="13570" width="12.75" style="345" customWidth="1"/>
    <col min="13571" max="13571" width="13.5" style="345" customWidth="1"/>
    <col min="13572" max="13819" width="9" style="345"/>
    <col min="13820" max="13820" width="38.75" style="345" customWidth="1"/>
    <col min="13821" max="13821" width="9" style="345"/>
    <col min="13822" max="13826" width="12.75" style="345" customWidth="1"/>
    <col min="13827" max="13827" width="13.5" style="345" customWidth="1"/>
    <col min="13828" max="14075" width="9" style="345"/>
    <col min="14076" max="14076" width="38.75" style="345" customWidth="1"/>
    <col min="14077" max="14077" width="9" style="345"/>
    <col min="14078" max="14082" width="12.75" style="345" customWidth="1"/>
    <col min="14083" max="14083" width="13.5" style="345" customWidth="1"/>
    <col min="14084" max="14331" width="9" style="345"/>
    <col min="14332" max="14332" width="38.75" style="345" customWidth="1"/>
    <col min="14333" max="14333" width="9" style="345"/>
    <col min="14334" max="14338" width="12.75" style="345" customWidth="1"/>
    <col min="14339" max="14339" width="13.5" style="345" customWidth="1"/>
    <col min="14340" max="14587" width="9" style="345"/>
    <col min="14588" max="14588" width="38.75" style="345" customWidth="1"/>
    <col min="14589" max="14589" width="9" style="345"/>
    <col min="14590" max="14594" width="12.75" style="345" customWidth="1"/>
    <col min="14595" max="14595" width="13.5" style="345" customWidth="1"/>
    <col min="14596" max="14843" width="9" style="345"/>
    <col min="14844" max="14844" width="38.75" style="345" customWidth="1"/>
    <col min="14845" max="14845" width="9" style="345"/>
    <col min="14846" max="14850" width="12.75" style="345" customWidth="1"/>
    <col min="14851" max="14851" width="13.5" style="345" customWidth="1"/>
    <col min="14852" max="15099" width="9" style="345"/>
    <col min="15100" max="15100" width="38.75" style="345" customWidth="1"/>
    <col min="15101" max="15101" width="9" style="345"/>
    <col min="15102" max="15106" width="12.75" style="345" customWidth="1"/>
    <col min="15107" max="15107" width="13.5" style="345" customWidth="1"/>
    <col min="15108" max="15355" width="9" style="345"/>
    <col min="15356" max="15356" width="38.75" style="345" customWidth="1"/>
    <col min="15357" max="15357" width="9" style="345"/>
    <col min="15358" max="15362" width="12.75" style="345" customWidth="1"/>
    <col min="15363" max="15363" width="13.5" style="345" customWidth="1"/>
    <col min="15364" max="15611" width="9" style="345"/>
    <col min="15612" max="15612" width="38.75" style="345" customWidth="1"/>
    <col min="15613" max="15613" width="9" style="345"/>
    <col min="15614" max="15618" width="12.75" style="345" customWidth="1"/>
    <col min="15619" max="15619" width="13.5" style="345" customWidth="1"/>
    <col min="15620" max="15867" width="9" style="345"/>
    <col min="15868" max="15868" width="38.75" style="345" customWidth="1"/>
    <col min="15869" max="15869" width="9" style="345"/>
    <col min="15870" max="15874" width="12.75" style="345" customWidth="1"/>
    <col min="15875" max="15875" width="13.5" style="345" customWidth="1"/>
    <col min="15876" max="16123" width="9" style="345"/>
    <col min="16124" max="16124" width="38.75" style="345" customWidth="1"/>
    <col min="16125" max="16125" width="9" style="345"/>
    <col min="16126" max="16130" width="12.75" style="345" customWidth="1"/>
    <col min="16131" max="16131" width="13.5" style="345" customWidth="1"/>
    <col min="16132" max="16384" width="9" style="345"/>
  </cols>
  <sheetData>
    <row r="1" spans="1:6" ht="35.25" customHeight="1">
      <c r="A1" s="756" t="s">
        <v>684</v>
      </c>
      <c r="B1" s="756"/>
      <c r="C1" s="756"/>
      <c r="D1" s="756"/>
      <c r="E1" s="756"/>
      <c r="F1" s="756"/>
    </row>
    <row r="2" spans="1:6">
      <c r="A2" s="347"/>
      <c r="B2" s="347"/>
      <c r="C2" s="347"/>
      <c r="D2" s="354"/>
      <c r="F2" s="355" t="s">
        <v>467</v>
      </c>
    </row>
    <row r="3" spans="1:6" ht="15.75" customHeight="1">
      <c r="A3" s="757" t="s">
        <v>446</v>
      </c>
      <c r="B3" s="759" t="s">
        <v>447</v>
      </c>
      <c r="C3" s="759" t="s">
        <v>592</v>
      </c>
      <c r="D3" s="761" t="s">
        <v>681</v>
      </c>
      <c r="E3" s="761"/>
      <c r="F3" s="759" t="s">
        <v>685</v>
      </c>
    </row>
    <row r="4" spans="1:6" s="346" customFormat="1" ht="31.5" customHeight="1">
      <c r="A4" s="758"/>
      <c r="B4" s="760"/>
      <c r="C4" s="760"/>
      <c r="D4" s="356" t="s">
        <v>441</v>
      </c>
      <c r="E4" s="356" t="s">
        <v>682</v>
      </c>
      <c r="F4" s="760"/>
    </row>
    <row r="5" spans="1:6" ht="36" customHeight="1">
      <c r="A5" s="348" t="s">
        <v>60</v>
      </c>
      <c r="B5" s="349" t="s">
        <v>448</v>
      </c>
      <c r="C5" s="357">
        <v>104.71</v>
      </c>
      <c r="D5" s="357">
        <v>92.84</v>
      </c>
      <c r="E5" s="357">
        <v>98.97</v>
      </c>
      <c r="F5" s="357">
        <v>99.59</v>
      </c>
    </row>
    <row r="6" spans="1:6" ht="36" customHeight="1">
      <c r="A6" s="351" t="s">
        <v>61</v>
      </c>
      <c r="B6" s="352" t="s">
        <v>449</v>
      </c>
      <c r="C6" s="353">
        <v>124.46</v>
      </c>
      <c r="D6" s="353">
        <v>105.77</v>
      </c>
      <c r="E6" s="353">
        <v>127.77</v>
      </c>
      <c r="F6" s="353">
        <v>119.63</v>
      </c>
    </row>
    <row r="7" spans="1:6" ht="36" customHeight="1">
      <c r="A7" s="351" t="s">
        <v>62</v>
      </c>
      <c r="B7" s="352" t="s">
        <v>450</v>
      </c>
      <c r="C7" s="353">
        <v>57.4</v>
      </c>
      <c r="D7" s="353">
        <v>91.31</v>
      </c>
      <c r="E7" s="353">
        <v>64.55</v>
      </c>
      <c r="F7" s="353">
        <v>53.9</v>
      </c>
    </row>
    <row r="8" spans="1:6" ht="36" customHeight="1">
      <c r="A8" s="351" t="s">
        <v>63</v>
      </c>
      <c r="B8" s="352" t="s">
        <v>451</v>
      </c>
      <c r="C8" s="353">
        <v>120.41</v>
      </c>
      <c r="D8" s="353">
        <v>94.13</v>
      </c>
      <c r="E8" s="353">
        <v>87.92</v>
      </c>
      <c r="F8" s="353">
        <v>113.1</v>
      </c>
    </row>
    <row r="9" spans="1:6" ht="36" customHeight="1">
      <c r="A9" s="351" t="s">
        <v>64</v>
      </c>
      <c r="B9" s="352" t="s">
        <v>452</v>
      </c>
      <c r="C9" s="353">
        <v>77.91</v>
      </c>
      <c r="D9" s="353">
        <v>122.92</v>
      </c>
      <c r="E9" s="353">
        <v>67.540000000000006</v>
      </c>
      <c r="F9" s="353">
        <v>82.04</v>
      </c>
    </row>
    <row r="10" spans="1:6" ht="47.25">
      <c r="A10" s="351" t="s">
        <v>65</v>
      </c>
      <c r="B10" s="352" t="s">
        <v>453</v>
      </c>
      <c r="C10" s="353">
        <v>95.66</v>
      </c>
      <c r="D10" s="353">
        <v>99.48</v>
      </c>
      <c r="E10" s="353">
        <v>115.04</v>
      </c>
      <c r="F10" s="353">
        <v>109.04</v>
      </c>
    </row>
    <row r="11" spans="1:6" ht="36" customHeight="1">
      <c r="A11" s="351" t="s">
        <v>66</v>
      </c>
      <c r="B11" s="352" t="s">
        <v>454</v>
      </c>
      <c r="C11" s="353">
        <v>189.7</v>
      </c>
      <c r="D11" s="353">
        <v>109.47</v>
      </c>
      <c r="E11" s="353">
        <v>168.85</v>
      </c>
      <c r="F11" s="353">
        <v>182.74</v>
      </c>
    </row>
    <row r="12" spans="1:6" ht="36" customHeight="1">
      <c r="A12" s="351" t="s">
        <v>68</v>
      </c>
      <c r="B12" s="352" t="s">
        <v>455</v>
      </c>
      <c r="C12" s="353">
        <v>64.349999999999994</v>
      </c>
      <c r="D12" s="353">
        <v>88.79</v>
      </c>
      <c r="E12" s="353">
        <v>48.93</v>
      </c>
      <c r="F12" s="353">
        <v>54.77</v>
      </c>
    </row>
    <row r="13" spans="1:6" ht="36" customHeight="1">
      <c r="A13" s="351" t="s">
        <v>69</v>
      </c>
      <c r="B13" s="352" t="s">
        <v>456</v>
      </c>
      <c r="C13" s="353">
        <v>73.17</v>
      </c>
      <c r="D13" s="353">
        <v>110.46</v>
      </c>
      <c r="E13" s="353">
        <v>81.45</v>
      </c>
      <c r="F13" s="353">
        <v>116.16</v>
      </c>
    </row>
    <row r="14" spans="1:6" ht="36" customHeight="1">
      <c r="A14" s="351" t="s">
        <v>70</v>
      </c>
      <c r="B14" s="352" t="s">
        <v>457</v>
      </c>
      <c r="C14" s="353">
        <v>208.69</v>
      </c>
      <c r="D14" s="353">
        <v>103.12</v>
      </c>
      <c r="E14" s="353">
        <v>222.17</v>
      </c>
      <c r="F14" s="353">
        <v>185.38</v>
      </c>
    </row>
    <row r="15" spans="1:6" ht="36" customHeight="1">
      <c r="A15" s="351" t="s">
        <v>71</v>
      </c>
      <c r="B15" s="352" t="s">
        <v>458</v>
      </c>
      <c r="C15" s="353">
        <v>100.68</v>
      </c>
      <c r="D15" s="353">
        <v>100.28</v>
      </c>
      <c r="E15" s="353">
        <v>108.79</v>
      </c>
      <c r="F15" s="353">
        <v>108.68</v>
      </c>
    </row>
    <row r="16" spans="1:6" ht="36" customHeight="1">
      <c r="A16" s="351" t="s">
        <v>72</v>
      </c>
      <c r="B16" s="352" t="s">
        <v>459</v>
      </c>
      <c r="C16" s="353">
        <v>81.19</v>
      </c>
      <c r="D16" s="353">
        <v>95.58</v>
      </c>
      <c r="E16" s="353">
        <v>75.38</v>
      </c>
      <c r="F16" s="353">
        <v>73.05</v>
      </c>
    </row>
    <row r="17" spans="1:6" ht="36" customHeight="1">
      <c r="A17" s="351" t="s">
        <v>73</v>
      </c>
      <c r="B17" s="352" t="s">
        <v>460</v>
      </c>
      <c r="C17" s="353">
        <v>101.08</v>
      </c>
      <c r="D17" s="353">
        <v>100.49</v>
      </c>
      <c r="E17" s="353">
        <v>97.72</v>
      </c>
      <c r="F17" s="353">
        <v>122.9</v>
      </c>
    </row>
    <row r="18" spans="1:6" ht="36" customHeight="1">
      <c r="A18" s="351" t="s">
        <v>75</v>
      </c>
      <c r="B18" s="352" t="s">
        <v>461</v>
      </c>
      <c r="C18" s="353">
        <v>173.14</v>
      </c>
      <c r="D18" s="353">
        <v>95.62</v>
      </c>
      <c r="E18" s="353">
        <v>222.32</v>
      </c>
      <c r="F18" s="353">
        <v>122.3</v>
      </c>
    </row>
    <row r="19" spans="1:6" ht="36" customHeight="1">
      <c r="A19" s="351" t="s">
        <v>76</v>
      </c>
      <c r="B19" s="352" t="s">
        <v>462</v>
      </c>
      <c r="C19" s="353">
        <v>120.02</v>
      </c>
      <c r="D19" s="353">
        <v>107.72</v>
      </c>
      <c r="E19" s="353">
        <v>97.7</v>
      </c>
      <c r="F19" s="353">
        <v>125.57</v>
      </c>
    </row>
    <row r="20" spans="1:6" ht="36" customHeight="1">
      <c r="A20" s="351" t="s">
        <v>77</v>
      </c>
      <c r="B20" s="352" t="s">
        <v>463</v>
      </c>
      <c r="C20" s="353">
        <v>134.57</v>
      </c>
      <c r="D20" s="353">
        <v>117.82</v>
      </c>
      <c r="E20" s="353">
        <v>97.2</v>
      </c>
      <c r="F20" s="353">
        <v>100.69</v>
      </c>
    </row>
    <row r="21" spans="1:6" ht="36" customHeight="1">
      <c r="A21" s="351" t="s">
        <v>78</v>
      </c>
      <c r="B21" s="352" t="s">
        <v>464</v>
      </c>
      <c r="C21" s="353">
        <v>102.82</v>
      </c>
      <c r="D21" s="353">
        <v>83.64</v>
      </c>
      <c r="E21" s="353">
        <v>101.53</v>
      </c>
      <c r="F21" s="353">
        <v>98.82</v>
      </c>
    </row>
    <row r="22" spans="1:6" ht="36" customHeight="1">
      <c r="A22" s="351" t="s">
        <v>79</v>
      </c>
      <c r="B22" s="352" t="s">
        <v>465</v>
      </c>
      <c r="C22" s="353">
        <v>93.22</v>
      </c>
      <c r="D22" s="353">
        <v>102.23</v>
      </c>
      <c r="E22" s="353">
        <v>93.31</v>
      </c>
      <c r="F22" s="353">
        <v>121.47</v>
      </c>
    </row>
    <row r="23" spans="1:6" ht="36" customHeight="1">
      <c r="A23" s="351" t="s">
        <v>80</v>
      </c>
      <c r="B23" s="352" t="s">
        <v>466</v>
      </c>
      <c r="C23" s="353">
        <v>62.85</v>
      </c>
      <c r="D23" s="353">
        <v>97.37</v>
      </c>
      <c r="E23" s="353">
        <v>62.67</v>
      </c>
      <c r="F23" s="353">
        <v>81.98</v>
      </c>
    </row>
  </sheetData>
  <mergeCells count="6">
    <mergeCell ref="A1:F1"/>
    <mergeCell ref="A3:A4"/>
    <mergeCell ref="B3:B4"/>
    <mergeCell ref="C3:C4"/>
    <mergeCell ref="D3:E3"/>
    <mergeCell ref="F3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61F1B-EFDE-4407-8D69-4EDE18FE0D91}">
  <dimension ref="A1:E23"/>
  <sheetViews>
    <sheetView workbookViewId="0">
      <selection activeCell="F30" sqref="F30"/>
    </sheetView>
  </sheetViews>
  <sheetFormatPr defaultRowHeight="15.75"/>
  <cols>
    <col min="1" max="1" width="41.875" style="346" customWidth="1"/>
    <col min="2" max="2" width="10.25" style="346" customWidth="1"/>
    <col min="3" max="3" width="14" style="346" customWidth="1"/>
    <col min="4" max="5" width="12" style="346" customWidth="1"/>
    <col min="6" max="229" width="9" style="346"/>
    <col min="230" max="230" width="41.875" style="346" customWidth="1"/>
    <col min="231" max="231" width="6.875" style="346" customWidth="1"/>
    <col min="232" max="236" width="14" style="346" customWidth="1"/>
    <col min="237" max="485" width="9" style="346"/>
    <col min="486" max="486" width="41.875" style="346" customWidth="1"/>
    <col min="487" max="487" width="6.875" style="346" customWidth="1"/>
    <col min="488" max="492" width="14" style="346" customWidth="1"/>
    <col min="493" max="741" width="9" style="346"/>
    <col min="742" max="742" width="41.875" style="346" customWidth="1"/>
    <col min="743" max="743" width="6.875" style="346" customWidth="1"/>
    <col min="744" max="748" width="14" style="346" customWidth="1"/>
    <col min="749" max="997" width="9" style="346"/>
    <col min="998" max="998" width="41.875" style="346" customWidth="1"/>
    <col min="999" max="999" width="6.875" style="346" customWidth="1"/>
    <col min="1000" max="1004" width="14" style="346" customWidth="1"/>
    <col min="1005" max="1253" width="9" style="346"/>
    <col min="1254" max="1254" width="41.875" style="346" customWidth="1"/>
    <col min="1255" max="1255" width="6.875" style="346" customWidth="1"/>
    <col min="1256" max="1260" width="14" style="346" customWidth="1"/>
    <col min="1261" max="1509" width="9" style="346"/>
    <col min="1510" max="1510" width="41.875" style="346" customWidth="1"/>
    <col min="1511" max="1511" width="6.875" style="346" customWidth="1"/>
    <col min="1512" max="1516" width="14" style="346" customWidth="1"/>
    <col min="1517" max="1765" width="9" style="346"/>
    <col min="1766" max="1766" width="41.875" style="346" customWidth="1"/>
    <col min="1767" max="1767" width="6.875" style="346" customWidth="1"/>
    <col min="1768" max="1772" width="14" style="346" customWidth="1"/>
    <col min="1773" max="2021" width="9" style="346"/>
    <col min="2022" max="2022" width="41.875" style="346" customWidth="1"/>
    <col min="2023" max="2023" width="6.875" style="346" customWidth="1"/>
    <col min="2024" max="2028" width="14" style="346" customWidth="1"/>
    <col min="2029" max="2277" width="9" style="346"/>
    <col min="2278" max="2278" width="41.875" style="346" customWidth="1"/>
    <col min="2279" max="2279" width="6.875" style="346" customWidth="1"/>
    <col min="2280" max="2284" width="14" style="346" customWidth="1"/>
    <col min="2285" max="2533" width="9" style="346"/>
    <col min="2534" max="2534" width="41.875" style="346" customWidth="1"/>
    <col min="2535" max="2535" width="6.875" style="346" customWidth="1"/>
    <col min="2536" max="2540" width="14" style="346" customWidth="1"/>
    <col min="2541" max="2789" width="9" style="346"/>
    <col min="2790" max="2790" width="41.875" style="346" customWidth="1"/>
    <col min="2791" max="2791" width="6.875" style="346" customWidth="1"/>
    <col min="2792" max="2796" width="14" style="346" customWidth="1"/>
    <col min="2797" max="3045" width="9" style="346"/>
    <col min="3046" max="3046" width="41.875" style="346" customWidth="1"/>
    <col min="3047" max="3047" width="6.875" style="346" customWidth="1"/>
    <col min="3048" max="3052" width="14" style="346" customWidth="1"/>
    <col min="3053" max="3301" width="9" style="346"/>
    <col min="3302" max="3302" width="41.875" style="346" customWidth="1"/>
    <col min="3303" max="3303" width="6.875" style="346" customWidth="1"/>
    <col min="3304" max="3308" width="14" style="346" customWidth="1"/>
    <col min="3309" max="3557" width="9" style="346"/>
    <col min="3558" max="3558" width="41.875" style="346" customWidth="1"/>
    <col min="3559" max="3559" width="6.875" style="346" customWidth="1"/>
    <col min="3560" max="3564" width="14" style="346" customWidth="1"/>
    <col min="3565" max="3813" width="9" style="346"/>
    <col min="3814" max="3814" width="41.875" style="346" customWidth="1"/>
    <col min="3815" max="3815" width="6.875" style="346" customWidth="1"/>
    <col min="3816" max="3820" width="14" style="346" customWidth="1"/>
    <col min="3821" max="4069" width="9" style="346"/>
    <col min="4070" max="4070" width="41.875" style="346" customWidth="1"/>
    <col min="4071" max="4071" width="6.875" style="346" customWidth="1"/>
    <col min="4072" max="4076" width="14" style="346" customWidth="1"/>
    <col min="4077" max="4325" width="9" style="346"/>
    <col min="4326" max="4326" width="41.875" style="346" customWidth="1"/>
    <col min="4327" max="4327" width="6.875" style="346" customWidth="1"/>
    <col min="4328" max="4332" width="14" style="346" customWidth="1"/>
    <col min="4333" max="4581" width="9" style="346"/>
    <col min="4582" max="4582" width="41.875" style="346" customWidth="1"/>
    <col min="4583" max="4583" width="6.875" style="346" customWidth="1"/>
    <col min="4584" max="4588" width="14" style="346" customWidth="1"/>
    <col min="4589" max="4837" width="9" style="346"/>
    <col min="4838" max="4838" width="41.875" style="346" customWidth="1"/>
    <col min="4839" max="4839" width="6.875" style="346" customWidth="1"/>
    <col min="4840" max="4844" width="14" style="346" customWidth="1"/>
    <col min="4845" max="5093" width="9" style="346"/>
    <col min="5094" max="5094" width="41.875" style="346" customWidth="1"/>
    <col min="5095" max="5095" width="6.875" style="346" customWidth="1"/>
    <col min="5096" max="5100" width="14" style="346" customWidth="1"/>
    <col min="5101" max="5349" width="9" style="346"/>
    <col min="5350" max="5350" width="41.875" style="346" customWidth="1"/>
    <col min="5351" max="5351" width="6.875" style="346" customWidth="1"/>
    <col min="5352" max="5356" width="14" style="346" customWidth="1"/>
    <col min="5357" max="5605" width="9" style="346"/>
    <col min="5606" max="5606" width="41.875" style="346" customWidth="1"/>
    <col min="5607" max="5607" width="6.875" style="346" customWidth="1"/>
    <col min="5608" max="5612" width="14" style="346" customWidth="1"/>
    <col min="5613" max="5861" width="9" style="346"/>
    <col min="5862" max="5862" width="41.875" style="346" customWidth="1"/>
    <col min="5863" max="5863" width="6.875" style="346" customWidth="1"/>
    <col min="5864" max="5868" width="14" style="346" customWidth="1"/>
    <col min="5869" max="6117" width="9" style="346"/>
    <col min="6118" max="6118" width="41.875" style="346" customWidth="1"/>
    <col min="6119" max="6119" width="6.875" style="346" customWidth="1"/>
    <col min="6120" max="6124" width="14" style="346" customWidth="1"/>
    <col min="6125" max="6373" width="9" style="346"/>
    <col min="6374" max="6374" width="41.875" style="346" customWidth="1"/>
    <col min="6375" max="6375" width="6.875" style="346" customWidth="1"/>
    <col min="6376" max="6380" width="14" style="346" customWidth="1"/>
    <col min="6381" max="6629" width="9" style="346"/>
    <col min="6630" max="6630" width="41.875" style="346" customWidth="1"/>
    <col min="6631" max="6631" width="6.875" style="346" customWidth="1"/>
    <col min="6632" max="6636" width="14" style="346" customWidth="1"/>
    <col min="6637" max="6885" width="9" style="346"/>
    <col min="6886" max="6886" width="41.875" style="346" customWidth="1"/>
    <col min="6887" max="6887" width="6.875" style="346" customWidth="1"/>
    <col min="6888" max="6892" width="14" style="346" customWidth="1"/>
    <col min="6893" max="7141" width="9" style="346"/>
    <col min="7142" max="7142" width="41.875" style="346" customWidth="1"/>
    <col min="7143" max="7143" width="6.875" style="346" customWidth="1"/>
    <col min="7144" max="7148" width="14" style="346" customWidth="1"/>
    <col min="7149" max="7397" width="9" style="346"/>
    <col min="7398" max="7398" width="41.875" style="346" customWidth="1"/>
    <col min="7399" max="7399" width="6.875" style="346" customWidth="1"/>
    <col min="7400" max="7404" width="14" style="346" customWidth="1"/>
    <col min="7405" max="7653" width="9" style="346"/>
    <col min="7654" max="7654" width="41.875" style="346" customWidth="1"/>
    <col min="7655" max="7655" width="6.875" style="346" customWidth="1"/>
    <col min="7656" max="7660" width="14" style="346" customWidth="1"/>
    <col min="7661" max="7909" width="9" style="346"/>
    <col min="7910" max="7910" width="41.875" style="346" customWidth="1"/>
    <col min="7911" max="7911" width="6.875" style="346" customWidth="1"/>
    <col min="7912" max="7916" width="14" style="346" customWidth="1"/>
    <col min="7917" max="8165" width="9" style="346"/>
    <col min="8166" max="8166" width="41.875" style="346" customWidth="1"/>
    <col min="8167" max="8167" width="6.875" style="346" customWidth="1"/>
    <col min="8168" max="8172" width="14" style="346" customWidth="1"/>
    <col min="8173" max="8421" width="9" style="346"/>
    <col min="8422" max="8422" width="41.875" style="346" customWidth="1"/>
    <col min="8423" max="8423" width="6.875" style="346" customWidth="1"/>
    <col min="8424" max="8428" width="14" style="346" customWidth="1"/>
    <col min="8429" max="8677" width="9" style="346"/>
    <col min="8678" max="8678" width="41.875" style="346" customWidth="1"/>
    <col min="8679" max="8679" width="6.875" style="346" customWidth="1"/>
    <col min="8680" max="8684" width="14" style="346" customWidth="1"/>
    <col min="8685" max="8933" width="9" style="346"/>
    <col min="8934" max="8934" width="41.875" style="346" customWidth="1"/>
    <col min="8935" max="8935" width="6.875" style="346" customWidth="1"/>
    <col min="8936" max="8940" width="14" style="346" customWidth="1"/>
    <col min="8941" max="9189" width="9" style="346"/>
    <col min="9190" max="9190" width="41.875" style="346" customWidth="1"/>
    <col min="9191" max="9191" width="6.875" style="346" customWidth="1"/>
    <col min="9192" max="9196" width="14" style="346" customWidth="1"/>
    <col min="9197" max="9445" width="9" style="346"/>
    <col min="9446" max="9446" width="41.875" style="346" customWidth="1"/>
    <col min="9447" max="9447" width="6.875" style="346" customWidth="1"/>
    <col min="9448" max="9452" width="14" style="346" customWidth="1"/>
    <col min="9453" max="9701" width="9" style="346"/>
    <col min="9702" max="9702" width="41.875" style="346" customWidth="1"/>
    <col min="9703" max="9703" width="6.875" style="346" customWidth="1"/>
    <col min="9704" max="9708" width="14" style="346" customWidth="1"/>
    <col min="9709" max="9957" width="9" style="346"/>
    <col min="9958" max="9958" width="41.875" style="346" customWidth="1"/>
    <col min="9959" max="9959" width="6.875" style="346" customWidth="1"/>
    <col min="9960" max="9964" width="14" style="346" customWidth="1"/>
    <col min="9965" max="10213" width="9" style="346"/>
    <col min="10214" max="10214" width="41.875" style="346" customWidth="1"/>
    <col min="10215" max="10215" width="6.875" style="346" customWidth="1"/>
    <col min="10216" max="10220" width="14" style="346" customWidth="1"/>
    <col min="10221" max="10469" width="9" style="346"/>
    <col min="10470" max="10470" width="41.875" style="346" customWidth="1"/>
    <col min="10471" max="10471" width="6.875" style="346" customWidth="1"/>
    <col min="10472" max="10476" width="14" style="346" customWidth="1"/>
    <col min="10477" max="10725" width="9" style="346"/>
    <col min="10726" max="10726" width="41.875" style="346" customWidth="1"/>
    <col min="10727" max="10727" width="6.875" style="346" customWidth="1"/>
    <col min="10728" max="10732" width="14" style="346" customWidth="1"/>
    <col min="10733" max="10981" width="9" style="346"/>
    <col min="10982" max="10982" width="41.875" style="346" customWidth="1"/>
    <col min="10983" max="10983" width="6.875" style="346" customWidth="1"/>
    <col min="10984" max="10988" width="14" style="346" customWidth="1"/>
    <col min="10989" max="11237" width="9" style="346"/>
    <col min="11238" max="11238" width="41.875" style="346" customWidth="1"/>
    <col min="11239" max="11239" width="6.875" style="346" customWidth="1"/>
    <col min="11240" max="11244" width="14" style="346" customWidth="1"/>
    <col min="11245" max="11493" width="9" style="346"/>
    <col min="11494" max="11494" width="41.875" style="346" customWidth="1"/>
    <col min="11495" max="11495" width="6.875" style="346" customWidth="1"/>
    <col min="11496" max="11500" width="14" style="346" customWidth="1"/>
    <col min="11501" max="11749" width="9" style="346"/>
    <col min="11750" max="11750" width="41.875" style="346" customWidth="1"/>
    <col min="11751" max="11751" width="6.875" style="346" customWidth="1"/>
    <col min="11752" max="11756" width="14" style="346" customWidth="1"/>
    <col min="11757" max="12005" width="9" style="346"/>
    <col min="12006" max="12006" width="41.875" style="346" customWidth="1"/>
    <col min="12007" max="12007" width="6.875" style="346" customWidth="1"/>
    <col min="12008" max="12012" width="14" style="346" customWidth="1"/>
    <col min="12013" max="12261" width="9" style="346"/>
    <col min="12262" max="12262" width="41.875" style="346" customWidth="1"/>
    <col min="12263" max="12263" width="6.875" style="346" customWidth="1"/>
    <col min="12264" max="12268" width="14" style="346" customWidth="1"/>
    <col min="12269" max="12517" width="9" style="346"/>
    <col min="12518" max="12518" width="41.875" style="346" customWidth="1"/>
    <col min="12519" max="12519" width="6.875" style="346" customWidth="1"/>
    <col min="12520" max="12524" width="14" style="346" customWidth="1"/>
    <col min="12525" max="12773" width="9" style="346"/>
    <col min="12774" max="12774" width="41.875" style="346" customWidth="1"/>
    <col min="12775" max="12775" width="6.875" style="346" customWidth="1"/>
    <col min="12776" max="12780" width="14" style="346" customWidth="1"/>
    <col min="12781" max="13029" width="9" style="346"/>
    <col min="13030" max="13030" width="41.875" style="346" customWidth="1"/>
    <col min="13031" max="13031" width="6.875" style="346" customWidth="1"/>
    <col min="13032" max="13036" width="14" style="346" customWidth="1"/>
    <col min="13037" max="13285" width="9" style="346"/>
    <col min="13286" max="13286" width="41.875" style="346" customWidth="1"/>
    <col min="13287" max="13287" width="6.875" style="346" customWidth="1"/>
    <col min="13288" max="13292" width="14" style="346" customWidth="1"/>
    <col min="13293" max="13541" width="9" style="346"/>
    <col min="13542" max="13542" width="41.875" style="346" customWidth="1"/>
    <col min="13543" max="13543" width="6.875" style="346" customWidth="1"/>
    <col min="13544" max="13548" width="14" style="346" customWidth="1"/>
    <col min="13549" max="13797" width="9" style="346"/>
    <col min="13798" max="13798" width="41.875" style="346" customWidth="1"/>
    <col min="13799" max="13799" width="6.875" style="346" customWidth="1"/>
    <col min="13800" max="13804" width="14" style="346" customWidth="1"/>
    <col min="13805" max="14053" width="9" style="346"/>
    <col min="14054" max="14054" width="41.875" style="346" customWidth="1"/>
    <col min="14055" max="14055" width="6.875" style="346" customWidth="1"/>
    <col min="14056" max="14060" width="14" style="346" customWidth="1"/>
    <col min="14061" max="14309" width="9" style="346"/>
    <col min="14310" max="14310" width="41.875" style="346" customWidth="1"/>
    <col min="14311" max="14311" width="6.875" style="346" customWidth="1"/>
    <col min="14312" max="14316" width="14" style="346" customWidth="1"/>
    <col min="14317" max="14565" width="9" style="346"/>
    <col min="14566" max="14566" width="41.875" style="346" customWidth="1"/>
    <col min="14567" max="14567" width="6.875" style="346" customWidth="1"/>
    <col min="14568" max="14572" width="14" style="346" customWidth="1"/>
    <col min="14573" max="14821" width="9" style="346"/>
    <col min="14822" max="14822" width="41.875" style="346" customWidth="1"/>
    <col min="14823" max="14823" width="6.875" style="346" customWidth="1"/>
    <col min="14824" max="14828" width="14" style="346" customWidth="1"/>
    <col min="14829" max="15077" width="9" style="346"/>
    <col min="15078" max="15078" width="41.875" style="346" customWidth="1"/>
    <col min="15079" max="15079" width="6.875" style="346" customWidth="1"/>
    <col min="15080" max="15084" width="14" style="346" customWidth="1"/>
    <col min="15085" max="15333" width="9" style="346"/>
    <col min="15334" max="15334" width="41.875" style="346" customWidth="1"/>
    <col min="15335" max="15335" width="6.875" style="346" customWidth="1"/>
    <col min="15336" max="15340" width="14" style="346" customWidth="1"/>
    <col min="15341" max="15589" width="9" style="346"/>
    <col min="15590" max="15590" width="41.875" style="346" customWidth="1"/>
    <col min="15591" max="15591" width="6.875" style="346" customWidth="1"/>
    <col min="15592" max="15596" width="14" style="346" customWidth="1"/>
    <col min="15597" max="15845" width="9" style="346"/>
    <col min="15846" max="15846" width="41.875" style="346" customWidth="1"/>
    <col min="15847" max="15847" width="6.875" style="346" customWidth="1"/>
    <col min="15848" max="15852" width="14" style="346" customWidth="1"/>
    <col min="15853" max="16101" width="9" style="346"/>
    <col min="16102" max="16102" width="41.875" style="346" customWidth="1"/>
    <col min="16103" max="16103" width="6.875" style="346" customWidth="1"/>
    <col min="16104" max="16108" width="14" style="346" customWidth="1"/>
    <col min="16109" max="16362" width="9" style="346"/>
    <col min="16363" max="16382" width="8" style="346" customWidth="1"/>
    <col min="16383" max="16384" width="9" style="346"/>
  </cols>
  <sheetData>
    <row r="1" spans="1:5" ht="36" customHeight="1">
      <c r="A1" s="756" t="s">
        <v>686</v>
      </c>
      <c r="B1" s="756"/>
      <c r="C1" s="756"/>
      <c r="D1" s="756"/>
      <c r="E1" s="756"/>
    </row>
    <row r="2" spans="1:5">
      <c r="A2" s="347"/>
      <c r="B2" s="347"/>
      <c r="C2" s="347"/>
      <c r="D2" s="762" t="s">
        <v>445</v>
      </c>
      <c r="E2" s="762"/>
    </row>
    <row r="3" spans="1:5" ht="15.75" customHeight="1">
      <c r="A3" s="763" t="s">
        <v>446</v>
      </c>
      <c r="B3" s="761" t="s">
        <v>447</v>
      </c>
      <c r="C3" s="761" t="s">
        <v>683</v>
      </c>
      <c r="D3" s="761" t="s">
        <v>681</v>
      </c>
      <c r="E3" s="761"/>
    </row>
    <row r="4" spans="1:5" ht="31.5">
      <c r="A4" s="757"/>
      <c r="B4" s="761"/>
      <c r="C4" s="761"/>
      <c r="D4" s="356" t="s">
        <v>441</v>
      </c>
      <c r="E4" s="356" t="s">
        <v>682</v>
      </c>
    </row>
    <row r="5" spans="1:5" s="345" customFormat="1">
      <c r="A5" s="348" t="s">
        <v>55</v>
      </c>
      <c r="B5" s="349" t="s">
        <v>448</v>
      </c>
      <c r="C5" s="350">
        <v>94.75</v>
      </c>
      <c r="D5" s="350">
        <v>103.98</v>
      </c>
      <c r="E5" s="350">
        <v>88.86</v>
      </c>
    </row>
    <row r="6" spans="1:5" s="345" customFormat="1">
      <c r="A6" s="351" t="s">
        <v>61</v>
      </c>
      <c r="B6" s="352" t="s">
        <v>449</v>
      </c>
      <c r="C6" s="353">
        <v>58.45</v>
      </c>
      <c r="D6" s="353">
        <v>78.77</v>
      </c>
      <c r="E6" s="353">
        <v>51.22</v>
      </c>
    </row>
    <row r="7" spans="1:5" s="345" customFormat="1">
      <c r="A7" s="351" t="s">
        <v>62</v>
      </c>
      <c r="B7" s="352" t="s">
        <v>450</v>
      </c>
      <c r="C7" s="353">
        <v>54.79</v>
      </c>
      <c r="D7" s="353">
        <v>135.11000000000001</v>
      </c>
      <c r="E7" s="353">
        <v>56.73</v>
      </c>
    </row>
    <row r="8" spans="1:5" s="345" customFormat="1">
      <c r="A8" s="351" t="s">
        <v>63</v>
      </c>
      <c r="B8" s="352" t="s">
        <v>451</v>
      </c>
      <c r="C8" s="353">
        <v>41.57</v>
      </c>
      <c r="D8" s="353">
        <v>120.92</v>
      </c>
      <c r="E8" s="353">
        <v>36.46</v>
      </c>
    </row>
    <row r="9" spans="1:5" s="345" customFormat="1">
      <c r="A9" s="351" t="s">
        <v>64</v>
      </c>
      <c r="B9" s="352" t="s">
        <v>452</v>
      </c>
      <c r="C9" s="353">
        <v>79.48</v>
      </c>
      <c r="D9" s="353">
        <v>90.37</v>
      </c>
      <c r="E9" s="353">
        <v>127.95</v>
      </c>
    </row>
    <row r="10" spans="1:5" s="345" customFormat="1" ht="47.25">
      <c r="A10" s="351" t="s">
        <v>65</v>
      </c>
      <c r="B10" s="352" t="s">
        <v>453</v>
      </c>
      <c r="C10" s="353">
        <v>180.03</v>
      </c>
      <c r="D10" s="353">
        <v>101.64</v>
      </c>
      <c r="E10" s="353">
        <v>215.7</v>
      </c>
    </row>
    <row r="11" spans="1:5" s="345" customFormat="1">
      <c r="A11" s="351" t="s">
        <v>66</v>
      </c>
      <c r="B11" s="352" t="s">
        <v>454</v>
      </c>
      <c r="C11" s="353">
        <v>67.55</v>
      </c>
      <c r="D11" s="353">
        <v>105.51</v>
      </c>
      <c r="E11" s="353">
        <v>71.41</v>
      </c>
    </row>
    <row r="12" spans="1:5" s="345" customFormat="1">
      <c r="A12" s="351" t="s">
        <v>68</v>
      </c>
      <c r="B12" s="352" t="s">
        <v>455</v>
      </c>
      <c r="C12" s="353">
        <v>66.59</v>
      </c>
      <c r="D12" s="353">
        <v>103.96</v>
      </c>
      <c r="E12" s="353">
        <v>72.239999999999995</v>
      </c>
    </row>
    <row r="13" spans="1:5" s="345" customFormat="1">
      <c r="A13" s="351" t="s">
        <v>69</v>
      </c>
      <c r="B13" s="352" t="s">
        <v>456</v>
      </c>
      <c r="C13" s="353">
        <v>428.77</v>
      </c>
      <c r="D13" s="353">
        <v>122.28</v>
      </c>
      <c r="E13" s="353">
        <v>333.2</v>
      </c>
    </row>
    <row r="14" spans="1:5" s="345" customFormat="1">
      <c r="A14" s="351" t="s">
        <v>70</v>
      </c>
      <c r="B14" s="352" t="s">
        <v>457</v>
      </c>
      <c r="C14" s="353">
        <v>104.5</v>
      </c>
      <c r="D14" s="353">
        <v>73.900000000000006</v>
      </c>
      <c r="E14" s="353">
        <v>94.35</v>
      </c>
    </row>
    <row r="15" spans="1:5" s="345" customFormat="1">
      <c r="A15" s="351" t="s">
        <v>71</v>
      </c>
      <c r="B15" s="352" t="s">
        <v>458</v>
      </c>
      <c r="C15" s="353">
        <v>87.5</v>
      </c>
      <c r="D15" s="353">
        <v>102.65</v>
      </c>
      <c r="E15" s="353">
        <v>83.47</v>
      </c>
    </row>
    <row r="16" spans="1:5" s="345" customFormat="1">
      <c r="A16" s="351" t="s">
        <v>72</v>
      </c>
      <c r="B16" s="352" t="s">
        <v>459</v>
      </c>
      <c r="C16" s="353">
        <v>44.25</v>
      </c>
      <c r="D16" s="353">
        <v>105.54</v>
      </c>
      <c r="E16" s="353">
        <v>60.92</v>
      </c>
    </row>
    <row r="17" spans="1:5" s="345" customFormat="1" ht="31.5">
      <c r="A17" s="351" t="s">
        <v>73</v>
      </c>
      <c r="B17" s="352" t="s">
        <v>460</v>
      </c>
      <c r="C17" s="353">
        <v>111.77</v>
      </c>
      <c r="D17" s="353">
        <v>105.69</v>
      </c>
      <c r="E17" s="353">
        <v>116.32</v>
      </c>
    </row>
    <row r="18" spans="1:5" s="345" customFormat="1">
      <c r="A18" s="351" t="s">
        <v>75</v>
      </c>
      <c r="B18" s="352" t="s">
        <v>461</v>
      </c>
      <c r="C18" s="353">
        <v>98.89</v>
      </c>
      <c r="D18" s="353">
        <v>100</v>
      </c>
      <c r="E18" s="353">
        <v>85.66</v>
      </c>
    </row>
    <row r="19" spans="1:5" s="345" customFormat="1">
      <c r="A19" s="351" t="s">
        <v>76</v>
      </c>
      <c r="B19" s="352" t="s">
        <v>462</v>
      </c>
      <c r="C19" s="353">
        <v>61.16</v>
      </c>
      <c r="D19" s="353">
        <v>106.76</v>
      </c>
      <c r="E19" s="353">
        <v>70.97</v>
      </c>
    </row>
    <row r="20" spans="1:5" s="345" customFormat="1">
      <c r="A20" s="351" t="s">
        <v>77</v>
      </c>
      <c r="B20" s="352" t="s">
        <v>463</v>
      </c>
      <c r="C20" s="353">
        <v>202.35</v>
      </c>
      <c r="D20" s="353">
        <v>105.19</v>
      </c>
      <c r="E20" s="353">
        <v>158.94999999999999</v>
      </c>
    </row>
    <row r="21" spans="1:5" s="345" customFormat="1">
      <c r="A21" s="351" t="s">
        <v>78</v>
      </c>
      <c r="B21" s="352" t="s">
        <v>464</v>
      </c>
      <c r="C21" s="353">
        <v>66.27</v>
      </c>
      <c r="D21" s="353">
        <v>103.69</v>
      </c>
      <c r="E21" s="353">
        <v>55.56</v>
      </c>
    </row>
    <row r="22" spans="1:5">
      <c r="A22" s="351" t="s">
        <v>79</v>
      </c>
      <c r="B22" s="352" t="s">
        <v>465</v>
      </c>
      <c r="C22" s="353">
        <v>329.74</v>
      </c>
      <c r="D22" s="353">
        <v>99.52</v>
      </c>
      <c r="E22" s="353">
        <v>319.47000000000003</v>
      </c>
    </row>
    <row r="23" spans="1:5">
      <c r="A23" s="351" t="s">
        <v>80</v>
      </c>
      <c r="B23" s="352" t="s">
        <v>466</v>
      </c>
      <c r="C23" s="353">
        <v>57.62</v>
      </c>
      <c r="D23" s="353">
        <v>135.72</v>
      </c>
      <c r="E23" s="353">
        <v>79.11</v>
      </c>
    </row>
  </sheetData>
  <mergeCells count="6">
    <mergeCell ref="A1:E1"/>
    <mergeCell ref="D2:E2"/>
    <mergeCell ref="A3:A4"/>
    <mergeCell ref="B3:B4"/>
    <mergeCell ref="C3:C4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3</vt:i4>
      </vt:variant>
    </vt:vector>
  </HeadingPairs>
  <TitlesOfParts>
    <vt:vector size="26" baseType="lpstr">
      <vt:lpstr>Ghichu</vt:lpstr>
      <vt:lpstr>HTCT thang</vt:lpstr>
      <vt:lpstr>Tongquan</vt:lpstr>
      <vt:lpstr>Tổng quan (2)</vt:lpstr>
      <vt:lpstr>1.Nông nghiệp</vt:lpstr>
      <vt:lpstr>2.IIPthang</vt:lpstr>
      <vt:lpstr>3.SPCN thang</vt:lpstr>
      <vt:lpstr>4.tieu thu</vt:lpstr>
      <vt:lpstr>5.ton kh0</vt:lpstr>
      <vt:lpstr>6.Von NSNN thang</vt:lpstr>
      <vt:lpstr>7.Thu hút đầu tư</vt:lpstr>
      <vt:lpstr>8. Dang ky doanh nghiep</vt:lpstr>
      <vt:lpstr>9. Tong muc</vt:lpstr>
      <vt:lpstr>10.DTBL thang</vt:lpstr>
      <vt:lpstr>11.VT thang</vt:lpstr>
      <vt:lpstr>12.DTVT thang</vt:lpstr>
      <vt:lpstr>13.CPI</vt:lpstr>
      <vt:lpstr>14. Nhapkhau</vt:lpstr>
      <vt:lpstr>15.Xuatkhau</vt:lpstr>
      <vt:lpstr>14.Thu NSNN</vt:lpstr>
      <vt:lpstr>15.Chi NSNN</vt:lpstr>
      <vt:lpstr>16.NHNN</vt:lpstr>
      <vt:lpstr>17.XHMT</vt:lpstr>
      <vt:lpstr>'Tổng quan (2)'!Print_Area</vt:lpstr>
      <vt:lpstr>'1.Nông nghiệp'!Print_Titles</vt:lpstr>
      <vt:lpstr>'Tổng quan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9Slide</dc:creator>
  <cp:lastModifiedBy>9Slide</cp:lastModifiedBy>
  <cp:lastPrinted>2024-05-24T02:19:57Z</cp:lastPrinted>
  <dcterms:created xsi:type="dcterms:W3CDTF">2024-04-10T03:58:49Z</dcterms:created>
  <dcterms:modified xsi:type="dcterms:W3CDTF">2024-05-28T09:53:09Z</dcterms:modified>
</cp:coreProperties>
</file>